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172.16.0.26\柏崎市ファイルサーバ\介護高齢課\５年度\03　高齢対策係\03_指定事業所関係\★R6介護報酬改定\2024.3～体制届等\"/>
    </mc:Choice>
  </mc:AlternateContent>
  <xr:revisionPtr revIDLastSave="0" documentId="13_ncr:1_{94E1A8D0-03DB-473F-8C09-EECA18594DE4}" xr6:coauthVersionLast="47" xr6:coauthVersionMax="47" xr10:uidLastSave="{00000000-0000-0000-0000-000000000000}"/>
  <bookViews>
    <workbookView xWindow="-24" yWindow="0" windowWidth="19824" windowHeight="11664" tabRatio="759" xr2:uid="{00000000-000D-0000-FFFF-FFFF00000000}"/>
  </bookViews>
  <sheets>
    <sheet name="体制等届出書" sheetId="513" r:id="rId1"/>
    <sheet name="別紙１－１(体制状況一覧（居宅))" sheetId="503" r:id="rId2"/>
    <sheet name="別紙１－２(体制状況一覧(予防支援))" sheetId="406" r:id="rId3"/>
    <sheet name="備考（1）" sheetId="574" r:id="rId4"/>
    <sheet name="標準様式１【記載例】" sheetId="569" r:id="rId5"/>
    <sheet name="標準様式１(１枚版)" sheetId="570" r:id="rId6"/>
    <sheet name="標準様式１(100名)" sheetId="571" r:id="rId7"/>
    <sheet name="標準様式１(記入方法)" sheetId="572" r:id="rId8"/>
    <sheet name="別紙７" sheetId="518" r:id="rId9"/>
    <sheet name="別紙36" sheetId="567" r:id="rId10"/>
    <sheet name="別紙36-2" sheetId="568" r:id="rId11"/>
    <sheet name="標準様式１(プルダウン・リスト)" sheetId="573" state="hidden" r:id="rId12"/>
  </sheets>
  <definedNames>
    <definedName name="ｋ" localSheetId="10">#REF!</definedName>
    <definedName name="ｋ">#N/A</definedName>
    <definedName name="_xlnm.Print_Area" localSheetId="0">体制等届出書!$A$1:$AN$78</definedName>
    <definedName name="_xlnm.Print_Area" localSheetId="3">'備考（1）'!$A$1:$Q$18</definedName>
    <definedName name="_xlnm.Print_Area" localSheetId="6">'標準様式１(100名)'!$A$1:$BD$133</definedName>
    <definedName name="_xlnm.Print_Area" localSheetId="5">'標準様式１(１枚版)'!$A$1:$BD$51</definedName>
    <definedName name="_xlnm.Print_Area" localSheetId="7">'標準様式１(記入方法)'!$A$1:$O$77</definedName>
    <definedName name="_xlnm.Print_Area" localSheetId="4">標準様式１【記載例】!$A$1:$BD$51</definedName>
    <definedName name="_xlnm.Print_Area" localSheetId="1">'別紙１－１(体制状況一覧（居宅))'!$A$1:$AF$24</definedName>
    <definedName name="_xlnm.Print_Area" localSheetId="2">#N/A</definedName>
    <definedName name="_xlnm.Print_Area" localSheetId="9">別紙36!$A$1:$Z$68</definedName>
    <definedName name="_xlnm.Print_Area" localSheetId="10">'別紙36-2'!$A$1:$Z$42</definedName>
    <definedName name="_xlnm.Print_Area" localSheetId="8">別紙７!$A$1:$AI$63</definedName>
    <definedName name="_xlnm.Print_Titles" localSheetId="6">'標準様式１(100名)'!$1:$13</definedName>
    <definedName name="_xlnm.Print_Titles" localSheetId="5">'標準様式１(１枚版)'!$1:$13</definedName>
    <definedName name="_xlnm.Print_Titles" localSheetId="4">標準様式１【記載例】!$1:$13</definedName>
    <definedName name="サービス種別" localSheetId="3">#REF!</definedName>
    <definedName name="サービス種別">#REF!</definedName>
    <definedName name="サービス種類" localSheetId="3">#REF!</definedName>
    <definedName name="サービス種類">#REF!</definedName>
    <definedName name="サービス名" localSheetId="10">#REF!</definedName>
    <definedName name="サービス名">#N/A</definedName>
    <definedName name="サービス名称" localSheetId="10">#REF!</definedName>
    <definedName name="サービス名称">#N/A</definedName>
    <definedName name="だだ" localSheetId="10">#REF!</definedName>
    <definedName name="だだ">#N/A</definedName>
    <definedName name="っっｋ" localSheetId="10">#REF!</definedName>
    <definedName name="っっｋ">#N/A</definedName>
    <definedName name="っっっっｌ" localSheetId="10">#REF!</definedName>
    <definedName name="っっっっｌ">#N/A</definedName>
    <definedName name="介護支援専門員">'標準様式１(プルダウン・リスト)'!$D$16:$D$28</definedName>
    <definedName name="介護予防支援担当職員">'標準様式１(プルダウン・リスト)'!$E$16:$E$28</definedName>
    <definedName name="確認" localSheetId="10">#REF!</definedName>
    <definedName name="確認">#N/A</definedName>
    <definedName name="管理者">'標準様式１(プルダウン・リスト)'!$C$16:$C$28</definedName>
    <definedName name="種類" localSheetId="3">#REF!</definedName>
    <definedName name="種類">#REF!</definedName>
    <definedName name="職種">'標準様式１(プルダウン・リスト)'!$C$15:$K$15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7" i="571" l="1"/>
  <c r="H126" i="571"/>
  <c r="C126" i="571"/>
  <c r="P122" i="571"/>
  <c r="C132" i="571" s="1"/>
  <c r="L122" i="571"/>
  <c r="C127" i="571" s="1"/>
  <c r="M127" i="571" s="1"/>
  <c r="H132" i="571" s="1"/>
  <c r="J122" i="571"/>
  <c r="G121" i="571"/>
  <c r="E121" i="571"/>
  <c r="G120" i="571"/>
  <c r="E120" i="571"/>
  <c r="G119" i="571"/>
  <c r="E119" i="571"/>
  <c r="G118" i="571"/>
  <c r="G122" i="571" s="1"/>
  <c r="E118" i="571"/>
  <c r="E122" i="571" s="1"/>
  <c r="AW113" i="571"/>
  <c r="AU113" i="571"/>
  <c r="AU112" i="571"/>
  <c r="AW112" i="571" s="1"/>
  <c r="AU111" i="571"/>
  <c r="AW111" i="571" s="1"/>
  <c r="AU110" i="571"/>
  <c r="AW110" i="571" s="1"/>
  <c r="AW109" i="571"/>
  <c r="AU109" i="571"/>
  <c r="AU108" i="571"/>
  <c r="AW108" i="571" s="1"/>
  <c r="AU107" i="571"/>
  <c r="AW107" i="571" s="1"/>
  <c r="AU106" i="571"/>
  <c r="AW106" i="571" s="1"/>
  <c r="AW105" i="571"/>
  <c r="AU105" i="571"/>
  <c r="AU104" i="571"/>
  <c r="AW104" i="571" s="1"/>
  <c r="AU103" i="571"/>
  <c r="AW103" i="571" s="1"/>
  <c r="AU102" i="571"/>
  <c r="AW102" i="571" s="1"/>
  <c r="AW101" i="571"/>
  <c r="AU101" i="571"/>
  <c r="AU100" i="571"/>
  <c r="AW100" i="571" s="1"/>
  <c r="AU99" i="571"/>
  <c r="AW99" i="571" s="1"/>
  <c r="AW98" i="571"/>
  <c r="AU98" i="571"/>
  <c r="AW97" i="571"/>
  <c r="AU97" i="571"/>
  <c r="AU96" i="571"/>
  <c r="AW96" i="571" s="1"/>
  <c r="AU95" i="571"/>
  <c r="AW95" i="571" s="1"/>
  <c r="AU94" i="571"/>
  <c r="AW94" i="571" s="1"/>
  <c r="AW93" i="571"/>
  <c r="AU93" i="571"/>
  <c r="AU92" i="571"/>
  <c r="AW92" i="571" s="1"/>
  <c r="AU91" i="571"/>
  <c r="AW91" i="571" s="1"/>
  <c r="AU90" i="571"/>
  <c r="AW90" i="571" s="1"/>
  <c r="AW89" i="571"/>
  <c r="AU89" i="571"/>
  <c r="AU88" i="571"/>
  <c r="AW88" i="571" s="1"/>
  <c r="AU87" i="571"/>
  <c r="AW87" i="571" s="1"/>
  <c r="AW86" i="571"/>
  <c r="AU86" i="571"/>
  <c r="AW85" i="571"/>
  <c r="AU85" i="571"/>
  <c r="AU84" i="571"/>
  <c r="AW84" i="571" s="1"/>
  <c r="AU83" i="571"/>
  <c r="AW83" i="571" s="1"/>
  <c r="AU82" i="571"/>
  <c r="AW82" i="571" s="1"/>
  <c r="AW81" i="571"/>
  <c r="AU81" i="571"/>
  <c r="AU80" i="571"/>
  <c r="AW80" i="571" s="1"/>
  <c r="AU79" i="571"/>
  <c r="AW79" i="571" s="1"/>
  <c r="AU78" i="571"/>
  <c r="AW78" i="571" s="1"/>
  <c r="AW77" i="571"/>
  <c r="AU77" i="571"/>
  <c r="AU76" i="571"/>
  <c r="AW76" i="571" s="1"/>
  <c r="AU75" i="571"/>
  <c r="AW75" i="571" s="1"/>
  <c r="AW74" i="571"/>
  <c r="AU74" i="571"/>
  <c r="AW73" i="571"/>
  <c r="AU73" i="571"/>
  <c r="AU72" i="571"/>
  <c r="AW72" i="571" s="1"/>
  <c r="AU71" i="571"/>
  <c r="AW71" i="571" s="1"/>
  <c r="AU70" i="571"/>
  <c r="AW70" i="571" s="1"/>
  <c r="AW69" i="571"/>
  <c r="AU69" i="571"/>
  <c r="AU68" i="571"/>
  <c r="AW68" i="571" s="1"/>
  <c r="AU67" i="571"/>
  <c r="AW67" i="571" s="1"/>
  <c r="AU66" i="571"/>
  <c r="AW66" i="571" s="1"/>
  <c r="AW65" i="571"/>
  <c r="AU65" i="571"/>
  <c r="AU64" i="571"/>
  <c r="AW64" i="571" s="1"/>
  <c r="AU63" i="571"/>
  <c r="AW63" i="571" s="1"/>
  <c r="AW62" i="571"/>
  <c r="AU62" i="571"/>
  <c r="AW61" i="571"/>
  <c r="AU61" i="571"/>
  <c r="AU60" i="571"/>
  <c r="AW60" i="571" s="1"/>
  <c r="AU59" i="571"/>
  <c r="AW59" i="571" s="1"/>
  <c r="AU58" i="571"/>
  <c r="AW58" i="571" s="1"/>
  <c r="AW57" i="571"/>
  <c r="AU57" i="571"/>
  <c r="AU56" i="571"/>
  <c r="AW56" i="571" s="1"/>
  <c r="AU55" i="571"/>
  <c r="AW55" i="571" s="1"/>
  <c r="AU54" i="571"/>
  <c r="AW54" i="571" s="1"/>
  <c r="AW53" i="571"/>
  <c r="AU53" i="571"/>
  <c r="AU52" i="571"/>
  <c r="AW52" i="571" s="1"/>
  <c r="AU51" i="571"/>
  <c r="AW51" i="571" s="1"/>
  <c r="AW50" i="571"/>
  <c r="AU50" i="571"/>
  <c r="AW49" i="571"/>
  <c r="AU49" i="571"/>
  <c r="AU48" i="571"/>
  <c r="AW48" i="571" s="1"/>
  <c r="AU47" i="571"/>
  <c r="AW47" i="571" s="1"/>
  <c r="AU46" i="571"/>
  <c r="AW46" i="571" s="1"/>
  <c r="AW45" i="571"/>
  <c r="AU45" i="571"/>
  <c r="AU44" i="571"/>
  <c r="AW44" i="571" s="1"/>
  <c r="AU43" i="571"/>
  <c r="AW43" i="571" s="1"/>
  <c r="AU42" i="571"/>
  <c r="AW42" i="571" s="1"/>
  <c r="AW41" i="571"/>
  <c r="AU41" i="571"/>
  <c r="AU40" i="571"/>
  <c r="AW40" i="571" s="1"/>
  <c r="AU39" i="571"/>
  <c r="AW39" i="571" s="1"/>
  <c r="AW38" i="571"/>
  <c r="AU38" i="571"/>
  <c r="AW37" i="571"/>
  <c r="AU37" i="571"/>
  <c r="AU36" i="571"/>
  <c r="AW36" i="571" s="1"/>
  <c r="AU35" i="571"/>
  <c r="AW35" i="571" s="1"/>
  <c r="AU34" i="571"/>
  <c r="AW34" i="571" s="1"/>
  <c r="AW33" i="571"/>
  <c r="AU33" i="571"/>
  <c r="AU32" i="571"/>
  <c r="AW32" i="571" s="1"/>
  <c r="AU31" i="571"/>
  <c r="AW31" i="571" s="1"/>
  <c r="AU30" i="571"/>
  <c r="AW30" i="571" s="1"/>
  <c r="AW29" i="571"/>
  <c r="AU29" i="571"/>
  <c r="AU28" i="571"/>
  <c r="AW28" i="571" s="1"/>
  <c r="AU27" i="571"/>
  <c r="AW27" i="571" s="1"/>
  <c r="AW26" i="571"/>
  <c r="AU26" i="571"/>
  <c r="AW25" i="571"/>
  <c r="AU25" i="571"/>
  <c r="AU24" i="571"/>
  <c r="AW24" i="571" s="1"/>
  <c r="AU23" i="571"/>
  <c r="AW23" i="571" s="1"/>
  <c r="AU22" i="571"/>
  <c r="AW22" i="571" s="1"/>
  <c r="AW21" i="571"/>
  <c r="AU21" i="571"/>
  <c r="AU20" i="571"/>
  <c r="AW20" i="571" s="1"/>
  <c r="AU19" i="571"/>
  <c r="AW19" i="571" s="1"/>
  <c r="AU18" i="571"/>
  <c r="AW18" i="571" s="1"/>
  <c r="AW17" i="571"/>
  <c r="AU17" i="571"/>
  <c r="AU16" i="571"/>
  <c r="AW16" i="571" s="1"/>
  <c r="AU15" i="571"/>
  <c r="AW15" i="571" s="1"/>
  <c r="B15" i="571"/>
  <c r="B16" i="571" s="1"/>
  <c r="B17" i="571" s="1"/>
  <c r="B18" i="571" s="1"/>
  <c r="B19" i="571" s="1"/>
  <c r="B20" i="571" s="1"/>
  <c r="B21" i="571" s="1"/>
  <c r="B22" i="571" s="1"/>
  <c r="B23" i="571" s="1"/>
  <c r="B24" i="571" s="1"/>
  <c r="B25" i="571" s="1"/>
  <c r="B26" i="571" s="1"/>
  <c r="B27" i="571" s="1"/>
  <c r="B28" i="571" s="1"/>
  <c r="B29" i="571" s="1"/>
  <c r="B30" i="571" s="1"/>
  <c r="B31" i="571" s="1"/>
  <c r="B32" i="571" s="1"/>
  <c r="B33" i="571" s="1"/>
  <c r="B34" i="571" s="1"/>
  <c r="B35" i="571" s="1"/>
  <c r="B36" i="571" s="1"/>
  <c r="B37" i="571" s="1"/>
  <c r="B38" i="571" s="1"/>
  <c r="B39" i="571" s="1"/>
  <c r="B40" i="571" s="1"/>
  <c r="B41" i="571" s="1"/>
  <c r="B42" i="571" s="1"/>
  <c r="B43" i="571" s="1"/>
  <c r="B44" i="571" s="1"/>
  <c r="B45" i="571" s="1"/>
  <c r="B46" i="571" s="1"/>
  <c r="B47" i="571" s="1"/>
  <c r="B48" i="571" s="1"/>
  <c r="B49" i="571" s="1"/>
  <c r="B50" i="571" s="1"/>
  <c r="B51" i="571" s="1"/>
  <c r="B52" i="571" s="1"/>
  <c r="B53" i="571" s="1"/>
  <c r="B54" i="571" s="1"/>
  <c r="B55" i="571" s="1"/>
  <c r="B56" i="571" s="1"/>
  <c r="B57" i="571" s="1"/>
  <c r="B58" i="571" s="1"/>
  <c r="B59" i="571" s="1"/>
  <c r="B60" i="571" s="1"/>
  <c r="B61" i="571" s="1"/>
  <c r="B62" i="571" s="1"/>
  <c r="B63" i="571" s="1"/>
  <c r="B64" i="571" s="1"/>
  <c r="B65" i="571" s="1"/>
  <c r="B66" i="571" s="1"/>
  <c r="B67" i="571" s="1"/>
  <c r="B68" i="571" s="1"/>
  <c r="B69" i="571" s="1"/>
  <c r="B70" i="571" s="1"/>
  <c r="B71" i="571" s="1"/>
  <c r="B72" i="571" s="1"/>
  <c r="B73" i="571" s="1"/>
  <c r="B74" i="571" s="1"/>
  <c r="B75" i="571" s="1"/>
  <c r="B76" i="571" s="1"/>
  <c r="B77" i="571" s="1"/>
  <c r="B78" i="571" s="1"/>
  <c r="B79" i="571" s="1"/>
  <c r="B80" i="571" s="1"/>
  <c r="B81" i="571" s="1"/>
  <c r="B82" i="571" s="1"/>
  <c r="B83" i="571" s="1"/>
  <c r="B84" i="571" s="1"/>
  <c r="B85" i="571" s="1"/>
  <c r="B86" i="571" s="1"/>
  <c r="B87" i="571" s="1"/>
  <c r="B88" i="571" s="1"/>
  <c r="B89" i="571" s="1"/>
  <c r="B90" i="571" s="1"/>
  <c r="B91" i="571" s="1"/>
  <c r="B92" i="571" s="1"/>
  <c r="B93" i="571" s="1"/>
  <c r="B94" i="571" s="1"/>
  <c r="B95" i="571" s="1"/>
  <c r="B96" i="571" s="1"/>
  <c r="B97" i="571" s="1"/>
  <c r="B98" i="571" s="1"/>
  <c r="B99" i="571" s="1"/>
  <c r="B100" i="571" s="1"/>
  <c r="B101" i="571" s="1"/>
  <c r="B102" i="571" s="1"/>
  <c r="B103" i="571" s="1"/>
  <c r="B104" i="571" s="1"/>
  <c r="B105" i="571" s="1"/>
  <c r="B106" i="571" s="1"/>
  <c r="B107" i="571" s="1"/>
  <c r="B108" i="571" s="1"/>
  <c r="B109" i="571" s="1"/>
  <c r="B110" i="571" s="1"/>
  <c r="B111" i="571" s="1"/>
  <c r="B112" i="571" s="1"/>
  <c r="B113" i="571" s="1"/>
  <c r="AW14" i="571"/>
  <c r="AU14" i="571"/>
  <c r="AT13" i="571"/>
  <c r="AT12" i="571"/>
  <c r="AS12" i="571"/>
  <c r="AS13" i="571" s="1"/>
  <c r="AR12" i="571"/>
  <c r="AR13" i="571" s="1"/>
  <c r="AP12" i="571"/>
  <c r="AP13" i="571" s="1"/>
  <c r="AF12" i="571"/>
  <c r="AF13" i="571" s="1"/>
  <c r="AE12" i="571"/>
  <c r="AE13" i="571" s="1"/>
  <c r="AD12" i="571"/>
  <c r="AD13" i="571" s="1"/>
  <c r="AC12" i="571"/>
  <c r="AC13" i="571" s="1"/>
  <c r="T12" i="571"/>
  <c r="T13" i="571" s="1"/>
  <c r="S12" i="571"/>
  <c r="S13" i="571" s="1"/>
  <c r="R12" i="571"/>
  <c r="R13" i="571" s="1"/>
  <c r="Q12" i="571"/>
  <c r="Q13" i="571" s="1"/>
  <c r="AT11" i="571"/>
  <c r="AS11" i="571"/>
  <c r="AR11" i="571"/>
  <c r="AL11" i="571"/>
  <c r="AK11" i="571"/>
  <c r="AJ11" i="571"/>
  <c r="AA11" i="571"/>
  <c r="Z11" i="571"/>
  <c r="Y11" i="571"/>
  <c r="X11" i="571"/>
  <c r="AU9" i="571"/>
  <c r="X2" i="571"/>
  <c r="AO12" i="571" s="1"/>
  <c r="AO13" i="571" s="1"/>
  <c r="H45" i="570"/>
  <c r="H44" i="570"/>
  <c r="C44" i="570"/>
  <c r="P40" i="570"/>
  <c r="C50" i="570" s="1"/>
  <c r="M50" i="570" s="1"/>
  <c r="L40" i="570"/>
  <c r="C45" i="570" s="1"/>
  <c r="M45" i="570" s="1"/>
  <c r="H50" i="570" s="1"/>
  <c r="J40" i="570"/>
  <c r="G39" i="570"/>
  <c r="E39" i="570"/>
  <c r="G38" i="570"/>
  <c r="E38" i="570"/>
  <c r="G37" i="570"/>
  <c r="E37" i="570"/>
  <c r="G36" i="570"/>
  <c r="E36" i="570"/>
  <c r="AW31" i="570"/>
  <c r="AU31" i="570"/>
  <c r="AU30" i="570"/>
  <c r="AW30" i="570" s="1"/>
  <c r="AU29" i="570"/>
  <c r="AW29" i="570" s="1"/>
  <c r="AW28" i="570"/>
  <c r="AU28" i="570"/>
  <c r="AU27" i="570"/>
  <c r="AW27" i="570" s="1"/>
  <c r="AU26" i="570"/>
  <c r="AW26" i="570" s="1"/>
  <c r="AU25" i="570"/>
  <c r="AW25" i="570" s="1"/>
  <c r="AW24" i="570"/>
  <c r="AU24" i="570"/>
  <c r="AU23" i="570"/>
  <c r="AW23" i="570" s="1"/>
  <c r="AU22" i="570"/>
  <c r="AW22" i="570" s="1"/>
  <c r="AU21" i="570"/>
  <c r="AW21" i="570" s="1"/>
  <c r="AW20" i="570"/>
  <c r="AU20" i="570"/>
  <c r="AU19" i="570"/>
  <c r="AW19" i="570" s="1"/>
  <c r="AU18" i="570"/>
  <c r="AW18" i="570" s="1"/>
  <c r="AU17" i="570"/>
  <c r="AW17" i="570" s="1"/>
  <c r="AW16" i="570"/>
  <c r="AU16" i="570"/>
  <c r="AU15" i="570"/>
  <c r="AW15" i="570" s="1"/>
  <c r="B15" i="570"/>
  <c r="B16" i="570" s="1"/>
  <c r="B17" i="570" s="1"/>
  <c r="B18" i="570" s="1"/>
  <c r="B19" i="570" s="1"/>
  <c r="B20" i="570" s="1"/>
  <c r="B21" i="570" s="1"/>
  <c r="B22" i="570" s="1"/>
  <c r="B23" i="570" s="1"/>
  <c r="B24" i="570" s="1"/>
  <c r="B25" i="570" s="1"/>
  <c r="B26" i="570" s="1"/>
  <c r="B27" i="570" s="1"/>
  <c r="B28" i="570" s="1"/>
  <c r="B29" i="570" s="1"/>
  <c r="B30" i="570" s="1"/>
  <c r="B31" i="570" s="1"/>
  <c r="AU14" i="570"/>
  <c r="AW14" i="570" s="1"/>
  <c r="AT12" i="570"/>
  <c r="AT13" i="570" s="1"/>
  <c r="AS12" i="570"/>
  <c r="AS13" i="570" s="1"/>
  <c r="AR12" i="570"/>
  <c r="AR13" i="570" s="1"/>
  <c r="AP12" i="570"/>
  <c r="AP13" i="570" s="1"/>
  <c r="AM12" i="570"/>
  <c r="AM13" i="570" s="1"/>
  <c r="AH12" i="570"/>
  <c r="AH13" i="570" s="1"/>
  <c r="T12" i="570"/>
  <c r="T13" i="570" s="1"/>
  <c r="R12" i="570"/>
  <c r="R13" i="570" s="1"/>
  <c r="Q12" i="570"/>
  <c r="Q13" i="570" s="1"/>
  <c r="AT11" i="570"/>
  <c r="AS11" i="570"/>
  <c r="AR11" i="570"/>
  <c r="AJ11" i="570"/>
  <c r="AC11" i="570"/>
  <c r="AB11" i="570"/>
  <c r="AU9" i="570"/>
  <c r="AZ7" i="570"/>
  <c r="X2" i="570"/>
  <c r="AG12" i="570" s="1"/>
  <c r="AG13" i="570" s="1"/>
  <c r="C50" i="569"/>
  <c r="M50" i="569" s="1"/>
  <c r="H45" i="569"/>
  <c r="H44" i="569"/>
  <c r="C44" i="569"/>
  <c r="P40" i="569"/>
  <c r="L40" i="569"/>
  <c r="C45" i="569" s="1"/>
  <c r="M45" i="569" s="1"/>
  <c r="H50" i="569" s="1"/>
  <c r="J40" i="569"/>
  <c r="G39" i="569"/>
  <c r="E39" i="569"/>
  <c r="E40" i="569" s="1"/>
  <c r="E38" i="569"/>
  <c r="G37" i="569"/>
  <c r="E37" i="569"/>
  <c r="E36" i="569"/>
  <c r="AU31" i="569"/>
  <c r="AW31" i="569" s="1"/>
  <c r="AW30" i="569"/>
  <c r="AU30" i="569"/>
  <c r="AU29" i="569"/>
  <c r="AW29" i="569" s="1"/>
  <c r="AU28" i="569"/>
  <c r="AW28" i="569" s="1"/>
  <c r="AU27" i="569"/>
  <c r="AW27" i="569" s="1"/>
  <c r="AW26" i="569"/>
  <c r="AU26" i="569"/>
  <c r="AU25" i="569"/>
  <c r="AW25" i="569" s="1"/>
  <c r="AU24" i="569"/>
  <c r="AW24" i="569" s="1"/>
  <c r="AU23" i="569"/>
  <c r="AW23" i="569" s="1"/>
  <c r="AW22" i="569"/>
  <c r="AU22" i="569"/>
  <c r="AU21" i="569"/>
  <c r="AW21" i="569" s="1"/>
  <c r="AU20" i="569"/>
  <c r="AW20" i="569" s="1"/>
  <c r="AU19" i="569"/>
  <c r="AW19" i="569" s="1"/>
  <c r="AW18" i="569"/>
  <c r="G38" i="569" s="1"/>
  <c r="AU18" i="569"/>
  <c r="AU17" i="569"/>
  <c r="AW17" i="569" s="1"/>
  <c r="AU16" i="569"/>
  <c r="AW16" i="569" s="1"/>
  <c r="AU15" i="569"/>
  <c r="AW15" i="569" s="1"/>
  <c r="G36" i="569" s="1"/>
  <c r="G40" i="569" s="1"/>
  <c r="B15" i="569"/>
  <c r="B16" i="569" s="1"/>
  <c r="B17" i="569" s="1"/>
  <c r="B18" i="569" s="1"/>
  <c r="B19" i="569" s="1"/>
  <c r="B20" i="569" s="1"/>
  <c r="B21" i="569" s="1"/>
  <c r="B22" i="569" s="1"/>
  <c r="B23" i="569" s="1"/>
  <c r="B24" i="569" s="1"/>
  <c r="B25" i="569" s="1"/>
  <c r="B26" i="569" s="1"/>
  <c r="B27" i="569" s="1"/>
  <c r="B28" i="569" s="1"/>
  <c r="B29" i="569" s="1"/>
  <c r="B30" i="569" s="1"/>
  <c r="B31" i="569" s="1"/>
  <c r="AW14" i="569"/>
  <c r="AU14" i="569"/>
  <c r="AT13" i="569"/>
  <c r="AO13" i="569"/>
  <c r="AN13" i="569"/>
  <c r="AC13" i="569"/>
  <c r="X13" i="569"/>
  <c r="V13" i="569"/>
  <c r="Q13" i="569"/>
  <c r="AT12" i="569"/>
  <c r="AS12" i="569"/>
  <c r="AS13" i="569" s="1"/>
  <c r="AR12" i="569"/>
  <c r="AR13" i="569" s="1"/>
  <c r="AQ12" i="569"/>
  <c r="AQ13" i="569" s="1"/>
  <c r="AO12" i="569"/>
  <c r="AJ12" i="569"/>
  <c r="AJ13" i="569" s="1"/>
  <c r="AI12" i="569"/>
  <c r="AI13" i="569" s="1"/>
  <c r="AH12" i="569"/>
  <c r="AH13" i="569" s="1"/>
  <c r="AG12" i="569"/>
  <c r="AG13" i="569" s="1"/>
  <c r="AF12" i="569"/>
  <c r="AF13" i="569" s="1"/>
  <c r="AE12" i="569"/>
  <c r="AE13" i="569" s="1"/>
  <c r="AC12" i="569"/>
  <c r="X12" i="569"/>
  <c r="W12" i="569"/>
  <c r="W13" i="569" s="1"/>
  <c r="V12" i="569"/>
  <c r="U12" i="569"/>
  <c r="U13" i="569" s="1"/>
  <c r="T12" i="569"/>
  <c r="T13" i="569" s="1"/>
  <c r="S12" i="569"/>
  <c r="S13" i="569" s="1"/>
  <c r="Q12" i="569"/>
  <c r="AT11" i="569"/>
  <c r="AS11" i="569"/>
  <c r="AR11" i="569"/>
  <c r="AQ11" i="569"/>
  <c r="AP11" i="569"/>
  <c r="AO11" i="569"/>
  <c r="AN11" i="569"/>
  <c r="AM11" i="569"/>
  <c r="AL11" i="569"/>
  <c r="AJ11" i="569"/>
  <c r="AE11" i="569"/>
  <c r="AD11" i="569"/>
  <c r="AC11" i="569"/>
  <c r="AB11" i="569"/>
  <c r="AA11" i="569"/>
  <c r="Z11" i="569"/>
  <c r="X11" i="569"/>
  <c r="S11" i="569"/>
  <c r="R11" i="569"/>
  <c r="Q11" i="569"/>
  <c r="P11" i="569"/>
  <c r="AU9" i="569"/>
  <c r="AZ7" i="569"/>
  <c r="X2" i="569"/>
  <c r="AN12" i="569" s="1"/>
  <c r="E40" i="570" l="1"/>
  <c r="G40" i="570"/>
  <c r="P11" i="570"/>
  <c r="AL11" i="570"/>
  <c r="V12" i="570"/>
  <c r="V13" i="570" s="1"/>
  <c r="V11" i="570"/>
  <c r="AN11" i="570"/>
  <c r="AC12" i="570"/>
  <c r="AC13" i="570" s="1"/>
  <c r="X11" i="570"/>
  <c r="AO11" i="570"/>
  <c r="AD12" i="570"/>
  <c r="AD13" i="570" s="1"/>
  <c r="AM11" i="571"/>
  <c r="Y11" i="570"/>
  <c r="AE12" i="570"/>
  <c r="AE13" i="570" s="1"/>
  <c r="Z11" i="570"/>
  <c r="AF12" i="570"/>
  <c r="AF13" i="570" s="1"/>
  <c r="AK12" i="571"/>
  <c r="AK13" i="571" s="1"/>
  <c r="Y12" i="571"/>
  <c r="Y13" i="571" s="1"/>
  <c r="AF11" i="571"/>
  <c r="T11" i="571"/>
  <c r="AJ12" i="571"/>
  <c r="AJ13" i="571" s="1"/>
  <c r="X12" i="571"/>
  <c r="X13" i="571" s="1"/>
  <c r="AQ11" i="571"/>
  <c r="AE11" i="571"/>
  <c r="S11" i="571"/>
  <c r="AI12" i="571"/>
  <c r="AI13" i="571" s="1"/>
  <c r="W12" i="571"/>
  <c r="W13" i="571" s="1"/>
  <c r="AP11" i="571"/>
  <c r="AD11" i="571"/>
  <c r="R11" i="571"/>
  <c r="AH12" i="571"/>
  <c r="AH13" i="571" s="1"/>
  <c r="V12" i="571"/>
  <c r="V13" i="571" s="1"/>
  <c r="AO11" i="571"/>
  <c r="AC11" i="571"/>
  <c r="Q11" i="571"/>
  <c r="AG12" i="571"/>
  <c r="AG13" i="571" s="1"/>
  <c r="U12" i="571"/>
  <c r="U13" i="571" s="1"/>
  <c r="AN11" i="571"/>
  <c r="AB11" i="571"/>
  <c r="P11" i="571"/>
  <c r="AN12" i="571"/>
  <c r="AN13" i="571" s="1"/>
  <c r="AB12" i="571"/>
  <c r="AB13" i="571" s="1"/>
  <c r="P12" i="571"/>
  <c r="P13" i="571" s="1"/>
  <c r="AI11" i="571"/>
  <c r="W11" i="571"/>
  <c r="AM12" i="571"/>
  <c r="AM13" i="571" s="1"/>
  <c r="AA12" i="571"/>
  <c r="AA13" i="571" s="1"/>
  <c r="AH11" i="571"/>
  <c r="V11" i="571"/>
  <c r="AL12" i="571"/>
  <c r="AL13" i="571" s="1"/>
  <c r="Z12" i="571"/>
  <c r="Z13" i="571" s="1"/>
  <c r="AG11" i="571"/>
  <c r="U11" i="571"/>
  <c r="AQ12" i="571"/>
  <c r="AQ13" i="571" s="1"/>
  <c r="Q11" i="570"/>
  <c r="AM11" i="570"/>
  <c r="AA12" i="570"/>
  <c r="AA13" i="570" s="1"/>
  <c r="AA11" i="570"/>
  <c r="AZ7" i="571"/>
  <c r="AL12" i="570"/>
  <c r="AL13" i="570" s="1"/>
  <c r="Z12" i="570"/>
  <c r="Z13" i="570" s="1"/>
  <c r="AG11" i="570"/>
  <c r="U11" i="570"/>
  <c r="AK12" i="570"/>
  <c r="AK13" i="570" s="1"/>
  <c r="Y12" i="570"/>
  <c r="Y13" i="570" s="1"/>
  <c r="AF11" i="570"/>
  <c r="T11" i="570"/>
  <c r="AJ12" i="570"/>
  <c r="AJ13" i="570" s="1"/>
  <c r="X12" i="570"/>
  <c r="X13" i="570" s="1"/>
  <c r="AQ11" i="570"/>
  <c r="AE11" i="570"/>
  <c r="S11" i="570"/>
  <c r="AI12" i="570"/>
  <c r="AI13" i="570" s="1"/>
  <c r="W12" i="570"/>
  <c r="W13" i="570" s="1"/>
  <c r="AP11" i="570"/>
  <c r="AD11" i="570"/>
  <c r="R11" i="570"/>
  <c r="AN12" i="570"/>
  <c r="AN13" i="570" s="1"/>
  <c r="AB12" i="570"/>
  <c r="AB13" i="570" s="1"/>
  <c r="P12" i="570"/>
  <c r="P13" i="570" s="1"/>
  <c r="AI11" i="570"/>
  <c r="W11" i="570"/>
  <c r="AH11" i="570"/>
  <c r="S12" i="570"/>
  <c r="S13" i="570" s="1"/>
  <c r="AO12" i="570"/>
  <c r="AO13" i="570" s="1"/>
  <c r="M132" i="571"/>
  <c r="AK11" i="570"/>
  <c r="U12" i="570"/>
  <c r="U13" i="570" s="1"/>
  <c r="AQ12" i="570"/>
  <c r="AQ13" i="570" s="1"/>
  <c r="Y11" i="569"/>
  <c r="AK11" i="569"/>
  <c r="R12" i="569"/>
  <c r="R13" i="569" s="1"/>
  <c r="AD12" i="569"/>
  <c r="AD13" i="569" s="1"/>
  <c r="AP12" i="569"/>
  <c r="AP13" i="569" s="1"/>
  <c r="T11" i="569"/>
  <c r="AF11" i="569"/>
  <c r="Y12" i="569"/>
  <c r="Y13" i="569" s="1"/>
  <c r="AK12" i="569"/>
  <c r="AK13" i="569" s="1"/>
  <c r="U11" i="569"/>
  <c r="AG11" i="569"/>
  <c r="Z12" i="569"/>
  <c r="Z13" i="569" s="1"/>
  <c r="AL12" i="569"/>
  <c r="AL13" i="569" s="1"/>
  <c r="AH11" i="569"/>
  <c r="V11" i="569"/>
  <c r="AA12" i="569"/>
  <c r="AA13" i="569" s="1"/>
  <c r="AM12" i="569"/>
  <c r="AM13" i="569" s="1"/>
  <c r="W11" i="569"/>
  <c r="AI11" i="569"/>
  <c r="P12" i="569"/>
  <c r="P13" i="569" s="1"/>
  <c r="AB12" i="569"/>
  <c r="AB13" i="569" s="1"/>
</calcChain>
</file>

<file path=xl/sharedStrings.xml><?xml version="1.0" encoding="utf-8"?>
<sst xmlns="http://schemas.openxmlformats.org/spreadsheetml/2006/main" count="1081" uniqueCount="450">
  <si>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</si>
  <si>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</si>
  <si>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</si>
  <si>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</si>
  <si>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</si>
  <si>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</si>
  <si>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</si>
  <si>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</si>
  <si>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</si>
  <si>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</si>
  <si>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</si>
  <si>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</si>
  <si>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</si>
  <si>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</si>
  <si>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</si>
  <si>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</si>
  <si>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</si>
  <si>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</si>
  <si>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</si>
  <si>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</si>
  <si>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</si>
  <si>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</si>
  <si>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</si>
  <si>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</si>
  <si>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</si>
  <si>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</si>
  <si>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</si>
  <si>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</si>
  <si>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</si>
  <si>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</si>
  <si>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</si>
  <si>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</si>
  <si>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</si>
  <si>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</si>
  <si>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</si>
  <si>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</si>
  <si>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</si>
  <si>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提供サービス</t>
  </si>
  <si>
    <t>（別紙１－２）</t>
    <phoneticPr fontId="2"/>
  </si>
  <si>
    <t>そ　 　　の　 　　他　　 　該　　 　当　　 　す 　　　る 　　　体 　　　制 　　　等</t>
  </si>
  <si>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</si>
  <si>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</si>
  <si>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</si>
  <si>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</si>
  <si>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</si>
  <si>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</si>
  <si>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</si>
  <si>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</si>
  <si>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</si>
  <si>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</si>
  <si>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</si>
  <si>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</si>
  <si>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</si>
  <si>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</si>
  <si>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</si>
  <si>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</si>
  <si>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</si>
  <si>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</si>
  <si>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</si>
  <si>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</si>
  <si>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</si>
  <si>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</si>
  <si>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</si>
  <si>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</si>
  <si>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</si>
  <si>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</si>
  <si>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</si>
  <si>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</si>
  <si>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</si>
  <si>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</si>
  <si>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</si>
  <si>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</si>
  <si>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</si>
  <si>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</si>
  <si>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</si>
  <si>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</si>
  <si>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</si>
  <si>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</si>
  <si>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</si>
  <si>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</si>
  <si>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</si>
  <si>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</si>
  <si>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</si>
  <si>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</si>
  <si>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</si>
  <si>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</si>
  <si>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</si>
  <si>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</si>
  <si>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</si>
  <si>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</si>
  <si>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</si>
  <si>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</si>
  <si>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</si>
  <si>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</si>
  <si>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</si>
  <si>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</si>
  <si>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月日</t>
    <rPh sb="0" eb="2">
      <t>ガッピ</t>
    </rPh>
    <phoneticPr fontId="2"/>
  </si>
  <si>
    <t>(市町村記載)</t>
    <rPh sb="1" eb="4">
      <t>シチョウソン</t>
    </rPh>
    <rPh sb="4" eb="6">
      <t>キサイ</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</si>
  <si>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</si>
  <si>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</si>
  <si>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</si>
  <si>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</si>
  <si>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</si>
  <si>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</si>
  <si>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</si>
  <si>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</si>
  <si>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</si>
  <si>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</si>
  <si>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</si>
  <si>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</si>
  <si>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</si>
  <si>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</si>
  <si>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</si>
  <si>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</si>
  <si>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</si>
  <si>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</si>
  <si>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</si>
  <si>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</si>
  <si>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</si>
  <si>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</si>
  <si>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</si>
  <si>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</si>
  <si>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</si>
  <si>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</si>
  <si>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</si>
  <si>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</si>
  <si>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</si>
  <si>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</si>
  <si>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</si>
  <si>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</si>
  <si>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</si>
  <si>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　　3　「法人所轄庁」欄、申請者が認可法人である場合に、その主務官庁の名称を記載してください。</t>
    <phoneticPr fontId="2"/>
  </si>
  <si>
    <t>　　8　「主たる事業所の所在地以外の場所で一部実施する場合の出張所等の所在地」について、複数の出張所等を</t>
    <phoneticPr fontId="2"/>
  </si>
  <si>
    <t>月</t>
    <rPh sb="0" eb="1">
      <t>ガツ</t>
    </rPh>
    <phoneticPr fontId="2"/>
  </si>
  <si>
    <t>日</t>
    <rPh sb="0" eb="1">
      <t>ニチ</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</si>
  <si>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</si>
  <si>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</si>
  <si>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</si>
  <si>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</si>
  <si>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</si>
  <si>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</si>
  <si>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</si>
  <si>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</si>
  <si>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</si>
  <si>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</si>
  <si>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</si>
  <si>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</si>
  <si>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</si>
  <si>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</si>
  <si>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</si>
  <si>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</si>
  <si>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</si>
  <si>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</si>
  <si>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</si>
  <si>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</si>
  <si>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</si>
  <si>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</si>
  <si>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</si>
  <si>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</si>
  <si>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</si>
  <si>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</si>
  <si>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</si>
  <si>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</si>
  <si>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</si>
  <si>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</si>
  <si>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</si>
  <si>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</si>
  <si>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</si>
  <si>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</si>
  <si>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</si>
  <si>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</si>
  <si>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</si>
  <si>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</si>
  <si>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</si>
  <si>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</si>
  <si>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</si>
  <si>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</si>
  <si>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</si>
  <si>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</si>
  <si>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</si>
  <si>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</si>
  <si>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</si>
  <si>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</si>
  <si>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</si>
  <si>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</si>
  <si>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</si>
  <si>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</si>
  <si>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</si>
  <si>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</si>
  <si>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</si>
  <si>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1　新規</t>
    <phoneticPr fontId="2"/>
  </si>
  <si>
    <t>2　変更</t>
    <phoneticPr fontId="2"/>
  </si>
  <si>
    <t>3　終了</t>
    <phoneticPr fontId="2"/>
  </si>
  <si>
    <t>有</t>
    <rPh sb="0" eb="1">
      <t>ア</t>
    </rPh>
    <phoneticPr fontId="2"/>
  </si>
  <si>
    <t>・</t>
    <phoneticPr fontId="2"/>
  </si>
  <si>
    <t>無</t>
    <rPh sb="0" eb="1">
      <t>ナ</t>
    </rPh>
    <phoneticPr fontId="2"/>
  </si>
  <si>
    <t>異動等区分</t>
    <phoneticPr fontId="2"/>
  </si>
  <si>
    <t>人</t>
    <rPh sb="0" eb="1">
      <t>ニン</t>
    </rPh>
    <phoneticPr fontId="2"/>
  </si>
  <si>
    <t>1　特定事業所加算(Ⅰ)</t>
    <phoneticPr fontId="2"/>
  </si>
  <si>
    <t>2　特定事業所加算(Ⅱ)</t>
    <phoneticPr fontId="2"/>
  </si>
  <si>
    <t>3　特定事業所加算(Ⅲ)</t>
    <phoneticPr fontId="2"/>
  </si>
  <si>
    <t>事業所名</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</si>
  <si>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</si>
  <si>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</si>
  <si>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</si>
  <si>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</si>
  <si>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</si>
  <si>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</si>
  <si>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主任介護支援専門員</t>
  </si>
  <si>
    <t>　常勤専従</t>
    <rPh sb="1" eb="3">
      <t>ジョウキン</t>
    </rPh>
    <rPh sb="3" eb="5">
      <t>センジュウ</t>
    </rPh>
    <phoneticPr fontId="2"/>
  </si>
  <si>
    <t>介護支援専門員</t>
    <rPh sb="0" eb="2">
      <t>カイゴ</t>
    </rPh>
    <rPh sb="2" eb="4">
      <t>シエン</t>
    </rPh>
    <rPh sb="4" eb="7">
      <t>センモンイン</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</si>
  <si>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</si>
  <si>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</si>
  <si>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</si>
  <si>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</si>
  <si>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</si>
  <si>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</si>
  <si>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</si>
  <si>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</si>
  <si>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</si>
  <si>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</si>
  <si>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</si>
  <si>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</si>
  <si>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</si>
  <si>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</si>
  <si>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</si>
  <si>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</si>
  <si>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</si>
  <si>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</si>
  <si>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</si>
  <si>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</si>
  <si>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</si>
  <si>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</si>
  <si>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t>
    <phoneticPr fontId="2"/>
  </si>
  <si>
    <t>（別紙１－１）</t>
    <rPh sb="1" eb="3">
      <t>ベッシ</t>
    </rPh>
    <phoneticPr fontId="2"/>
  </si>
  <si>
    <t>ケアプランデータ連携システムの活用及び事務職員の配置の体制</t>
    <phoneticPr fontId="2"/>
  </si>
  <si>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</si>
  <si>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</si>
  <si>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</si>
  <si>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</si>
  <si>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</si>
  <si>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</si>
  <si>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</si>
  <si>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</si>
  <si>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</si>
  <si>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</si>
  <si>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</si>
  <si>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</si>
  <si>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</si>
  <si>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</si>
  <si>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</si>
  <si>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</si>
  <si>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</si>
  <si>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</si>
  <si>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</si>
  <si>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</si>
  <si>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</si>
  <si>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</si>
  <si>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</si>
  <si>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</si>
  <si>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</si>
  <si>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</si>
  <si>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</si>
  <si>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</si>
  <si>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</si>
  <si>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</si>
  <si>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</si>
  <si>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</si>
  <si>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</si>
  <si>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</si>
  <si>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</si>
  <si>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</si>
  <si>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</si>
  <si>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</si>
  <si>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（別紙36－2）</t>
    <phoneticPr fontId="2"/>
  </si>
  <si>
    <t>(7)  　家族に対する介護等を日常的に行っている児童や、障害者、生活困窮者、</t>
  </si>
  <si>
    <t>(8)  　特定事業所集中減算の適用の有無</t>
  </si>
  <si>
    <t>有する場合は、適宜欄を補正して、全ての出張所等の状況について記載してください。</t>
    <phoneticPr fontId="2"/>
  </si>
  <si>
    <t>(8)  　家族に対する介護等を日常的に行っている児童や、障害者、生活困窮者、</t>
    <phoneticPr fontId="2"/>
  </si>
  <si>
    <t>(9)  　特定事業所集中減算の適用の有無</t>
    <phoneticPr fontId="2"/>
  </si>
  <si>
    <t>介護給付費算定に係る体制等に関する届出書</t>
    <rPh sb="17" eb="19">
      <t>トドケデ</t>
    </rPh>
    <rPh sb="19" eb="20">
      <t>ショ</t>
    </rPh>
    <phoneticPr fontId="2"/>
  </si>
  <si>
    <t>法人所在地</t>
    <rPh sb="0" eb="5">
      <t>ホウジンショザイチ</t>
    </rPh>
    <phoneticPr fontId="2"/>
  </si>
  <si>
    <t>法人名称</t>
    <rPh sb="0" eb="4">
      <t>ホウジンメイショウ</t>
    </rPh>
    <phoneticPr fontId="2"/>
  </si>
  <si>
    <t>代表者　職・氏名</t>
    <rPh sb="0" eb="3">
      <t>ダイヒョウシャ</t>
    </rPh>
    <rPh sb="4" eb="5">
      <t>ショク</t>
    </rPh>
    <rPh sb="6" eb="8">
      <t>シメイ</t>
    </rPh>
    <phoneticPr fontId="2"/>
  </si>
  <si>
    <t>　　　　　</t>
    <phoneticPr fontId="2"/>
  </si>
  <si>
    <t>　　　　　</t>
    <phoneticPr fontId="2"/>
  </si>
  <si>
    <t>介 護 給 付 費 算 定 に 係 る 体 制 等 状 況 一 覧 表（居宅介護支援）</t>
    <rPh sb="36" eb="38">
      <t>キョタク</t>
    </rPh>
    <rPh sb="38" eb="40">
      <t>カイゴ</t>
    </rPh>
    <rPh sb="40" eb="42">
      <t>シエン</t>
    </rPh>
    <phoneticPr fontId="2"/>
  </si>
  <si>
    <t>介 護 給 付 費 算 定 に 係 る 体 制 等 状 況 一 覧 表 （介護予防支援）</t>
    <rPh sb="37" eb="38">
      <t>スケ</t>
    </rPh>
    <rPh sb="38" eb="39">
      <t>ユズル</t>
    </rPh>
    <rPh sb="39" eb="40">
      <t>ヨ</t>
    </rPh>
    <rPh sb="40" eb="41">
      <t>ボウ</t>
    </rPh>
    <rPh sb="41" eb="43">
      <t>シエン</t>
    </rPh>
    <phoneticPr fontId="2"/>
  </si>
  <si>
    <t>事 業 所 名</t>
    <rPh sb="0" eb="1">
      <t>コト</t>
    </rPh>
    <rPh sb="2" eb="3">
      <t>ゴウ</t>
    </rPh>
    <rPh sb="4" eb="5">
      <t>ショ</t>
    </rPh>
    <rPh sb="6" eb="7">
      <t>メイ</t>
    </rPh>
    <phoneticPr fontId="2"/>
  </si>
  <si>
    <t>担 当 者 名</t>
    <rPh sb="0" eb="1">
      <t>タン</t>
    </rPh>
    <rPh sb="2" eb="3">
      <t>トウ</t>
    </rPh>
    <rPh sb="4" eb="5">
      <t>モノ</t>
    </rPh>
    <rPh sb="6" eb="7">
      <t>メイ</t>
    </rPh>
    <phoneticPr fontId="2"/>
  </si>
  <si>
    <t>連 絡 先</t>
    <rPh sb="0" eb="1">
      <t>レン</t>
    </rPh>
    <rPh sb="2" eb="3">
      <t>ラク</t>
    </rPh>
    <rPh sb="4" eb="5">
      <t>サキ</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</si>
  <si>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</si>
  <si>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日</t>
    <rPh sb="0" eb="1">
      <t>ヒ</t>
    </rPh>
    <phoneticPr fontId="2"/>
  </si>
  <si>
    <t>2 無</t>
    <phoneticPr fontId="2"/>
  </si>
  <si>
    <t>　　6　「異動項目」欄には、「介護給付費算定に係る体制等状況一覧表」に掲げる項目（施設等の区分、</t>
    <phoneticPr fontId="2"/>
  </si>
  <si>
    <t>柏崎市長　様</t>
    <rPh sb="0" eb="2">
      <t>カシワザキ</t>
    </rPh>
    <rPh sb="2" eb="4">
      <t>シチョウ</t>
    </rPh>
    <rPh sb="5" eb="6">
      <t>サマ</t>
    </rPh>
    <phoneticPr fontId="2"/>
  </si>
  <si>
    <t>（標準様式1）</t>
    <rPh sb="1" eb="3">
      <t>ヒョウジュン</t>
    </rPh>
    <rPh sb="3" eb="5">
      <t>ヨウシキ</t>
    </rPh>
    <phoneticPr fontId="2"/>
  </si>
  <si>
    <t>従業者の勤務の体制及び勤務形態一覧表</t>
    <phoneticPr fontId="36"/>
  </si>
  <si>
    <t>サービス種別</t>
    <rPh sb="4" eb="6">
      <t>シュベツ</t>
    </rPh>
    <phoneticPr fontId="36"/>
  </si>
  <si>
    <t>(</t>
    <phoneticPr fontId="36"/>
  </si>
  <si>
    <t>居宅介護支援</t>
    <rPh sb="0" eb="2">
      <t>キョタク</t>
    </rPh>
    <rPh sb="2" eb="4">
      <t>カイゴ</t>
    </rPh>
    <rPh sb="4" eb="6">
      <t>シエン</t>
    </rPh>
    <phoneticPr fontId="36"/>
  </si>
  <si>
    <t>）</t>
    <phoneticPr fontId="36"/>
  </si>
  <si>
    <t>令和</t>
    <rPh sb="0" eb="2">
      <t>レイワ</t>
    </rPh>
    <phoneticPr fontId="36"/>
  </si>
  <si>
    <t>)</t>
    <phoneticPr fontId="36"/>
  </si>
  <si>
    <t>年</t>
    <rPh sb="0" eb="1">
      <t>ネン</t>
    </rPh>
    <phoneticPr fontId="36"/>
  </si>
  <si>
    <t>月</t>
    <rPh sb="0" eb="1">
      <t>ゲツ</t>
    </rPh>
    <phoneticPr fontId="36"/>
  </si>
  <si>
    <t>事業所名</t>
    <rPh sb="0" eb="3">
      <t>ジギョウショ</t>
    </rPh>
    <rPh sb="3" eb="4">
      <t>メイ</t>
    </rPh>
    <phoneticPr fontId="36"/>
  </si>
  <si>
    <t>○○○○</t>
    <phoneticPr fontId="36"/>
  </si>
  <si>
    <t>(1)</t>
    <phoneticPr fontId="36"/>
  </si>
  <si>
    <t>４週</t>
  </si>
  <si>
    <t>(2)</t>
    <phoneticPr fontId="36"/>
  </si>
  <si>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</si>
  <si>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6"/>
  </si>
  <si>
    <t>時間/週</t>
    <rPh sb="0" eb="2">
      <t>ジカン</t>
    </rPh>
    <rPh sb="3" eb="4">
      <t>シュウ</t>
    </rPh>
    <phoneticPr fontId="36"/>
  </si>
  <si>
    <t>時間/月</t>
    <rPh sb="0" eb="2">
      <t>ジカン</t>
    </rPh>
    <rPh sb="3" eb="4">
      <t>ツキ</t>
    </rPh>
    <phoneticPr fontId="36"/>
  </si>
  <si>
    <t>(4) 利用者数（新規の場合は推定数）</t>
  </si>
  <si>
    <t>人</t>
    <rPh sb="0" eb="1">
      <t>ニン</t>
    </rPh>
    <phoneticPr fontId="36"/>
  </si>
  <si>
    <t>当月の日数</t>
    <rPh sb="0" eb="2">
      <t>トウゲツ</t>
    </rPh>
    <rPh sb="3" eb="5">
      <t>ニッスウ</t>
    </rPh>
    <phoneticPr fontId="36"/>
  </si>
  <si>
    <t>日</t>
    <rPh sb="0" eb="1">
      <t>ニチ</t>
    </rPh>
    <phoneticPr fontId="36"/>
  </si>
  <si>
    <t>No</t>
    <phoneticPr fontId="36"/>
  </si>
  <si>
    <t>(5) 
職種</t>
    <phoneticPr fontId="2"/>
  </si>
  <si>
    <t>(6)
勤務
形態</t>
    <phoneticPr fontId="2"/>
  </si>
  <si>
    <t>(7)
資格</t>
    <rPh sb="4" eb="6">
      <t>シカク</t>
    </rPh>
    <phoneticPr fontId="36"/>
  </si>
  <si>
    <t>(8) 氏　名</t>
    <phoneticPr fontId="2"/>
  </si>
  <si>
    <t>(9)</t>
    <phoneticPr fontId="36"/>
  </si>
  <si>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</si>
  <si>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</si>
  <si>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36"/>
  </si>
  <si>
    <t>2週目</t>
    <rPh sb="1" eb="2">
      <t>シュウ</t>
    </rPh>
    <rPh sb="2" eb="3">
      <t>メ</t>
    </rPh>
    <phoneticPr fontId="36"/>
  </si>
  <si>
    <t>3週目</t>
    <rPh sb="1" eb="2">
      <t>シュウ</t>
    </rPh>
    <rPh sb="2" eb="3">
      <t>メ</t>
    </rPh>
    <phoneticPr fontId="36"/>
  </si>
  <si>
    <t>4週目</t>
    <rPh sb="1" eb="2">
      <t>シュウ</t>
    </rPh>
    <rPh sb="2" eb="3">
      <t>メ</t>
    </rPh>
    <phoneticPr fontId="36"/>
  </si>
  <si>
    <t>5週目</t>
    <rPh sb="1" eb="2">
      <t>シュウ</t>
    </rPh>
    <rPh sb="2" eb="3">
      <t>メ</t>
    </rPh>
    <phoneticPr fontId="36"/>
  </si>
  <si>
    <t>管理者</t>
    <rPh sb="0" eb="3">
      <t>カンリシャ</t>
    </rPh>
    <phoneticPr fontId="36"/>
  </si>
  <si>
    <t>A</t>
  </si>
  <si>
    <t>主任介護支援専門員</t>
    <rPh sb="0" eb="2">
      <t>シュニン</t>
    </rPh>
    <rPh sb="2" eb="4">
      <t>カイゴ</t>
    </rPh>
    <rPh sb="4" eb="6">
      <t>シエン</t>
    </rPh>
    <rPh sb="6" eb="9">
      <t>センモンイン</t>
    </rPh>
    <phoneticPr fontId="36"/>
  </si>
  <si>
    <t>厚労　太郎</t>
    <rPh sb="0" eb="2">
      <t>コウロウ</t>
    </rPh>
    <rPh sb="3" eb="5">
      <t>タロウ</t>
    </rPh>
    <phoneticPr fontId="36"/>
  </si>
  <si>
    <t>介護支援専門員</t>
    <rPh sb="0" eb="2">
      <t>カイゴ</t>
    </rPh>
    <rPh sb="2" eb="4">
      <t>シエン</t>
    </rPh>
    <rPh sb="4" eb="7">
      <t>センモンイン</t>
    </rPh>
    <phoneticPr fontId="36"/>
  </si>
  <si>
    <t>○○　A郞</t>
    <rPh sb="4" eb="5">
      <t>ロウ</t>
    </rPh>
    <phoneticPr fontId="36"/>
  </si>
  <si>
    <t>○○　B子</t>
    <rPh sb="4" eb="5">
      <t>コ</t>
    </rPh>
    <phoneticPr fontId="36"/>
  </si>
  <si>
    <t>○○　C子</t>
    <rPh sb="4" eb="5">
      <t>コ</t>
    </rPh>
    <phoneticPr fontId="36"/>
  </si>
  <si>
    <t>C</t>
  </si>
  <si>
    <t>○○　D子</t>
    <rPh sb="4" eb="5">
      <t>コ</t>
    </rPh>
    <phoneticPr fontId="36"/>
  </si>
  <si>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6"/>
  </si>
  <si>
    <t>（勤務形態の記号）</t>
    <rPh sb="1" eb="3">
      <t>キンム</t>
    </rPh>
    <rPh sb="3" eb="5">
      <t>ケイタイ</t>
    </rPh>
    <rPh sb="6" eb="8">
      <t>キゴウ</t>
    </rPh>
    <phoneticPr fontId="36"/>
  </si>
  <si>
    <t>勤務形態</t>
    <rPh sb="0" eb="2">
      <t>キンム</t>
    </rPh>
    <rPh sb="2" eb="4">
      <t>ケイタイ</t>
    </rPh>
    <phoneticPr fontId="36"/>
  </si>
  <si>
    <t>勤務時間数合計</t>
    <rPh sb="0" eb="2">
      <t>キンム</t>
    </rPh>
    <rPh sb="2" eb="5">
      <t>ジカンスウ</t>
    </rPh>
    <rPh sb="5" eb="7">
      <t>ゴウケイ</t>
    </rPh>
    <phoneticPr fontId="36"/>
  </si>
  <si>
    <t>常勤換算の対象時間数</t>
    <rPh sb="0" eb="2">
      <t>ジョウキン</t>
    </rPh>
    <rPh sb="2" eb="4">
      <t>カンサン</t>
    </rPh>
    <rPh sb="5" eb="7">
      <t>タイショウ</t>
    </rPh>
    <rPh sb="7" eb="9">
      <t>ジカン</t>
    </rPh>
    <rPh sb="9" eb="10">
      <t>スウ</t>
    </rPh>
    <phoneticPr fontId="36"/>
  </si>
  <si>
    <t>常勤換算方法対象外の</t>
    <rPh sb="0" eb="2">
      <t>ジョウキン</t>
    </rPh>
    <rPh sb="2" eb="4">
      <t>カンサン</t>
    </rPh>
    <rPh sb="4" eb="6">
      <t>ホウホウ</t>
    </rPh>
    <rPh sb="6" eb="9">
      <t>タイショウガイ</t>
    </rPh>
    <phoneticPr fontId="36"/>
  </si>
  <si>
    <t>記号</t>
    <rPh sb="0" eb="2">
      <t>キゴウ</t>
    </rPh>
    <phoneticPr fontId="36"/>
  </si>
  <si>
    <t>区分</t>
    <rPh sb="0" eb="2">
      <t>クブン</t>
    </rPh>
    <phoneticPr fontId="36"/>
  </si>
  <si>
    <t>当月合計</t>
    <rPh sb="0" eb="2">
      <t>トウゲツ</t>
    </rPh>
    <rPh sb="2" eb="4">
      <t>ゴウケイ</t>
    </rPh>
    <phoneticPr fontId="36"/>
  </si>
  <si>
    <t>週平均</t>
    <rPh sb="0" eb="3">
      <t>シュウヘイキン</t>
    </rPh>
    <phoneticPr fontId="36"/>
  </si>
  <si>
    <t>常勤の従業者の人数</t>
    <rPh sb="0" eb="2">
      <t>ジョウキン</t>
    </rPh>
    <rPh sb="3" eb="6">
      <t>ジュウギョウシャ</t>
    </rPh>
    <rPh sb="7" eb="9">
      <t>ニンズウ</t>
    </rPh>
    <phoneticPr fontId="36"/>
  </si>
  <si>
    <t>A</t>
    <phoneticPr fontId="36"/>
  </si>
  <si>
    <t>常勤で専従</t>
    <rPh sb="0" eb="2">
      <t>ジョウキン</t>
    </rPh>
    <rPh sb="3" eb="5">
      <t>センジュウ</t>
    </rPh>
    <phoneticPr fontId="36"/>
  </si>
  <si>
    <t>B</t>
    <phoneticPr fontId="36"/>
  </si>
  <si>
    <t>常勤で兼務</t>
    <rPh sb="0" eb="2">
      <t>ジョウキン</t>
    </rPh>
    <rPh sb="3" eb="5">
      <t>ケンム</t>
    </rPh>
    <phoneticPr fontId="36"/>
  </si>
  <si>
    <t>C</t>
    <phoneticPr fontId="36"/>
  </si>
  <si>
    <t>非常勤で専従</t>
    <rPh sb="0" eb="3">
      <t>ヒジョウキン</t>
    </rPh>
    <rPh sb="4" eb="6">
      <t>センジュウ</t>
    </rPh>
    <phoneticPr fontId="36"/>
  </si>
  <si>
    <t>-</t>
    <phoneticPr fontId="36"/>
  </si>
  <si>
    <t>D</t>
    <phoneticPr fontId="36"/>
  </si>
  <si>
    <t>非常勤で兼務</t>
    <rPh sb="0" eb="3">
      <t>ヒジョウキン</t>
    </rPh>
    <rPh sb="4" eb="6">
      <t>ケンム</t>
    </rPh>
    <phoneticPr fontId="36"/>
  </si>
  <si>
    <t>合計</t>
    <rPh sb="0" eb="2">
      <t>ゴウケイ</t>
    </rPh>
    <phoneticPr fontId="36"/>
  </si>
  <si>
    <t>■ 常勤換算方法による人数</t>
    <rPh sb="2" eb="4">
      <t>ジョウキン</t>
    </rPh>
    <rPh sb="4" eb="6">
      <t>カンサン</t>
    </rPh>
    <rPh sb="6" eb="8">
      <t>ホウホウ</t>
    </rPh>
    <rPh sb="11" eb="13">
      <t>ニンズウ</t>
    </rPh>
    <phoneticPr fontId="36"/>
  </si>
  <si>
    <t>基準：</t>
    <rPh sb="0" eb="2">
      <t>キジュン</t>
    </rPh>
    <phoneticPr fontId="36"/>
  </si>
  <si>
    <t>週</t>
  </si>
  <si>
    <t>常勤換算の</t>
    <rPh sb="0" eb="2">
      <t>ジョウキン</t>
    </rPh>
    <rPh sb="2" eb="4">
      <t>カンサン</t>
    </rPh>
    <phoneticPr fontId="36"/>
  </si>
  <si>
    <t>常勤の従業者が</t>
    <rPh sb="0" eb="2">
      <t>ジョウキン</t>
    </rPh>
    <rPh sb="3" eb="6">
      <t>ジュウギョウシャ</t>
    </rPh>
    <phoneticPr fontId="36"/>
  </si>
  <si>
    <t>常勤換算後の人数</t>
    <rPh sb="0" eb="2">
      <t>ジョウキン</t>
    </rPh>
    <rPh sb="2" eb="4">
      <t>カンサン</t>
    </rPh>
    <rPh sb="4" eb="5">
      <t>ゴ</t>
    </rPh>
    <rPh sb="6" eb="8">
      <t>ニンズウ</t>
    </rPh>
    <phoneticPr fontId="36"/>
  </si>
  <si>
    <t>÷</t>
    <phoneticPr fontId="36"/>
  </si>
  <si>
    <t>＝</t>
    <phoneticPr fontId="36"/>
  </si>
  <si>
    <t>（小数点第2位以下切り捨て）</t>
    <rPh sb="1" eb="4">
      <t>ショウスウテン</t>
    </rPh>
    <rPh sb="4" eb="5">
      <t>ダイ</t>
    </rPh>
    <rPh sb="6" eb="7">
      <t>イ</t>
    </rPh>
    <rPh sb="7" eb="9">
      <t>イカ</t>
    </rPh>
    <rPh sb="9" eb="10">
      <t>キ</t>
    </rPh>
    <rPh sb="11" eb="12">
      <t>ス</t>
    </rPh>
    <phoneticPr fontId="3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</si>
  <si>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6"/>
  </si>
  <si>
    <t>常勤の従業者の人数</t>
  </si>
  <si>
    <t>常勤換算方法による人数</t>
    <rPh sb="0" eb="2">
      <t>ジョウキン</t>
    </rPh>
    <rPh sb="2" eb="4">
      <t>カンサン</t>
    </rPh>
    <rPh sb="4" eb="6">
      <t>ホウホウ</t>
    </rPh>
    <rPh sb="9" eb="11">
      <t>ニンズウ</t>
    </rPh>
    <phoneticPr fontId="36"/>
  </si>
  <si>
    <t>＋</t>
    <phoneticPr fontId="36"/>
  </si>
  <si>
    <t>≪提出不要≫</t>
    <rPh sb="1" eb="3">
      <t>テイシュツ</t>
    </rPh>
    <rPh sb="3" eb="5">
      <t>フヨウ</t>
    </rPh>
    <phoneticPr fontId="36"/>
  </si>
  <si>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</si>
  <si>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・・・直接入力する必要がある箇所です。</t>
    <rPh sb="3" eb="5">
      <t>チョクセツ</t>
    </rPh>
    <rPh sb="5" eb="7">
      <t>ニュウリョク</t>
    </rPh>
    <rPh sb="9" eb="11">
      <t>ヒツヨウ</t>
    </rPh>
    <rPh sb="14" eb="16">
      <t>カショ</t>
    </rPh>
    <phoneticPr fontId="36"/>
  </si>
  <si>
    <t>下記の記入方法に従って、入力してください。</t>
    <rPh sb="0" eb="2">
      <t>カキ</t>
    </rPh>
    <rPh sb="3" eb="5">
      <t>キニュウ</t>
    </rPh>
    <rPh sb="5" eb="7">
      <t>ホウホウ</t>
    </rPh>
    <rPh sb="8" eb="9">
      <t>シタガ</t>
    </rPh>
    <rPh sb="12" eb="14">
      <t>ニュウリョク</t>
    </rPh>
    <phoneticPr fontId="36"/>
  </si>
  <si>
    <t>・・・プルダウンから選択して入力する必要がある箇所です。</t>
    <rPh sb="10" eb="12">
      <t>センタク</t>
    </rPh>
    <rPh sb="14" eb="16">
      <t>ニュウリョク</t>
    </rPh>
    <rPh sb="18" eb="20">
      <t>ヒツヨウ</t>
    </rPh>
    <rPh sb="23" eb="25">
      <t>カショ</t>
    </rPh>
    <phoneticPr fontId="3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</si>
  <si>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</si>
  <si>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6"/>
  </si>
  <si>
    <t>　(1) 「４週」・「暦月」のいずれかを選択してください。</t>
    <rPh sb="7" eb="8">
      <t>シュウ</t>
    </rPh>
    <rPh sb="11" eb="12">
      <t>レキ</t>
    </rPh>
    <rPh sb="12" eb="13">
      <t>ツキ</t>
    </rPh>
    <rPh sb="20" eb="22">
      <t>センタク</t>
    </rPh>
    <phoneticPr fontId="3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</si>
  <si>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</si>
  <si>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</si>
  <si>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6"/>
  </si>
  <si>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6"/>
  </si>
  <si>
    <t xml:space="preserve"> 　　 記入の順序は、職種ごとにまとめてください。</t>
    <rPh sb="4" eb="6">
      <t>キニュウ</t>
    </rPh>
    <rPh sb="7" eb="9">
      <t>ジュンジョ</t>
    </rPh>
    <rPh sb="11" eb="13">
      <t>ショクシュ</t>
    </rPh>
    <phoneticPr fontId="36"/>
  </si>
  <si>
    <t>職種名</t>
    <rPh sb="0" eb="2">
      <t>ショクシュ</t>
    </rPh>
    <rPh sb="2" eb="3">
      <t>メイ</t>
    </rPh>
    <phoneticPr fontId="36"/>
  </si>
  <si>
    <t>介護予防支援担当職員</t>
    <rPh sb="0" eb="2">
      <t>カイゴ</t>
    </rPh>
    <rPh sb="2" eb="4">
      <t>ヨボウ</t>
    </rPh>
    <rPh sb="4" eb="6">
      <t>シエン</t>
    </rPh>
    <rPh sb="6" eb="8">
      <t>タントウ</t>
    </rPh>
    <rPh sb="8" eb="10">
      <t>ショクイン</t>
    </rPh>
    <phoneticPr fontId="36"/>
  </si>
  <si>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</si>
  <si>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6"/>
  </si>
  <si>
    <t>（注）常勤・非常勤の区分について</t>
    <rPh sb="1" eb="2">
      <t>チュウ</t>
    </rPh>
    <rPh sb="3" eb="5">
      <t>ジョウキン</t>
    </rPh>
    <rPh sb="6" eb="9">
      <t>ヒジョウキン</t>
    </rPh>
    <rPh sb="10" eb="12">
      <t>クブン</t>
    </rPh>
    <phoneticPr fontId="3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</si>
  <si>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</si>
  <si>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</si>
  <si>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</si>
  <si>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6"/>
  </si>
  <si>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6"/>
  </si>
  <si>
    <t>　(8) 従業者の氏名を記入してください。</t>
    <rPh sb="5" eb="8">
      <t>ジュウギョウシャ</t>
    </rPh>
    <rPh sb="9" eb="11">
      <t>シメイ</t>
    </rPh>
    <rPh sb="12" eb="14">
      <t>キニュウ</t>
    </rPh>
    <phoneticPr fontId="36"/>
  </si>
  <si>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6"/>
  </si>
  <si>
    <t>　　  ※ 指定基準の確認に際しては、４週分の入力で差し支えありません。</t>
    <phoneticPr fontId="36"/>
  </si>
  <si>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</si>
  <si>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6"/>
  </si>
  <si>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6"/>
  </si>
  <si>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</si>
  <si>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6"/>
  </si>
  <si>
    <t>　　　 その他、特記事項欄としてもご活用ください。</t>
    <rPh sb="6" eb="7">
      <t>タ</t>
    </rPh>
    <rPh sb="8" eb="10">
      <t>トッキ</t>
    </rPh>
    <rPh sb="10" eb="12">
      <t>ジコウ</t>
    </rPh>
    <rPh sb="12" eb="13">
      <t>ラン</t>
    </rPh>
    <rPh sb="18" eb="20">
      <t>カツヨウ</t>
    </rPh>
    <phoneticPr fontId="2"/>
  </si>
  <si>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6"/>
  </si>
  <si>
    <t>　　　　○ 常勤換算方法とは、非常勤の従業者について「事業所の従業者の勤務延時間数を当該事業所において常勤の従業者が勤務すべき時間数で除することにより、</t>
    <phoneticPr fontId="36"/>
  </si>
  <si>
    <t>　　　　　常勤の従業者の員数に換算する方法」であるため、常勤の従業者については常勤換算方法によらず、実人数で計算する。</t>
    <phoneticPr fontId="36"/>
  </si>
  <si>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6"/>
  </si>
  <si>
    <t>　　　　　手入力すること。</t>
    <phoneticPr fontId="36"/>
  </si>
  <si>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6"/>
  </si>
  <si>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6"/>
  </si>
  <si>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6"/>
  </si>
  <si>
    <t>１．サービス種別</t>
    <rPh sb="6" eb="8">
      <t>シュベツ</t>
    </rPh>
    <phoneticPr fontId="36"/>
  </si>
  <si>
    <t>サービス種別名</t>
    <rPh sb="4" eb="6">
      <t>シュベツ</t>
    </rPh>
    <rPh sb="6" eb="7">
      <t>メイ</t>
    </rPh>
    <phoneticPr fontId="36"/>
  </si>
  <si>
    <t>介護予防支援</t>
    <rPh sb="0" eb="2">
      <t>カイゴ</t>
    </rPh>
    <rPh sb="2" eb="4">
      <t>ヨボウ</t>
    </rPh>
    <rPh sb="4" eb="6">
      <t>シエン</t>
    </rPh>
    <phoneticPr fontId="36"/>
  </si>
  <si>
    <t>２．職種名・資格名称</t>
    <rPh sb="2" eb="4">
      <t>ショクシュ</t>
    </rPh>
    <rPh sb="4" eb="5">
      <t>メイ</t>
    </rPh>
    <rPh sb="6" eb="8">
      <t>シカク</t>
    </rPh>
    <rPh sb="8" eb="10">
      <t>メイショウ</t>
    </rPh>
    <phoneticPr fontId="36"/>
  </si>
  <si>
    <t>ー</t>
    <phoneticPr fontId="36"/>
  </si>
  <si>
    <t>資格</t>
    <rPh sb="0" eb="2">
      <t>シカク</t>
    </rPh>
    <phoneticPr fontId="36"/>
  </si>
  <si>
    <t>保健師</t>
    <rPh sb="0" eb="3">
      <t>ホケンシ</t>
    </rPh>
    <phoneticPr fontId="36"/>
  </si>
  <si>
    <t>ー</t>
  </si>
  <si>
    <t>社会福祉士</t>
    <rPh sb="0" eb="2">
      <t>シャカイ</t>
    </rPh>
    <rPh sb="2" eb="5">
      <t>フクシシ</t>
    </rPh>
    <phoneticPr fontId="36"/>
  </si>
  <si>
    <t>経験ある看護師</t>
    <rPh sb="0" eb="2">
      <t>ケイケン</t>
    </rPh>
    <rPh sb="4" eb="7">
      <t>カンゴシ</t>
    </rPh>
    <phoneticPr fontId="36"/>
  </si>
  <si>
    <t>社会福祉主事（3年以上従事）</t>
    <rPh sb="0" eb="2">
      <t>シャカイ</t>
    </rPh>
    <rPh sb="2" eb="4">
      <t>フクシ</t>
    </rPh>
    <rPh sb="4" eb="6">
      <t>シュジ</t>
    </rPh>
    <rPh sb="8" eb="9">
      <t>ネン</t>
    </rPh>
    <rPh sb="9" eb="11">
      <t>イジョウ</t>
    </rPh>
    <rPh sb="11" eb="13">
      <t>ジュウジ</t>
    </rPh>
    <phoneticPr fontId="36"/>
  </si>
  <si>
    <t>【自治体の皆様へ】</t>
    <rPh sb="1" eb="4">
      <t>ジチタイ</t>
    </rPh>
    <rPh sb="5" eb="7">
      <t>ミナサマ</t>
    </rPh>
    <phoneticPr fontId="36"/>
  </si>
  <si>
    <t>※ INDIRECT関数使用のため、以下のとおりセルに「名前の定義」をしています。</t>
    <rPh sb="10" eb="12">
      <t>カンスウ</t>
    </rPh>
    <rPh sb="12" eb="14">
      <t>シヨウ</t>
    </rPh>
    <rPh sb="18" eb="20">
      <t>イカ</t>
    </rPh>
    <rPh sb="28" eb="30">
      <t>ナマエ</t>
    </rPh>
    <rPh sb="31" eb="33">
      <t>テイギ</t>
    </rPh>
    <phoneticPr fontId="36"/>
  </si>
  <si>
    <t>　15行目・・・「職種」</t>
    <rPh sb="3" eb="5">
      <t>ギョウメ</t>
    </rPh>
    <rPh sb="9" eb="11">
      <t>ショクシュ</t>
    </rPh>
    <phoneticPr fontId="36"/>
  </si>
  <si>
    <t>　C列・・・「管理者」</t>
    <rPh sb="2" eb="3">
      <t>レツ</t>
    </rPh>
    <rPh sb="7" eb="10">
      <t>カンリシャ</t>
    </rPh>
    <phoneticPr fontId="36"/>
  </si>
  <si>
    <t>　D列・・・「介護支援専門員」</t>
    <rPh sb="2" eb="3">
      <t>レツ</t>
    </rPh>
    <rPh sb="7" eb="9">
      <t>カイゴ</t>
    </rPh>
    <rPh sb="9" eb="11">
      <t>シエン</t>
    </rPh>
    <rPh sb="11" eb="14">
      <t>センモンイン</t>
    </rPh>
    <phoneticPr fontId="36"/>
  </si>
  <si>
    <t>　E列・・・「介護予防支援担当職員」</t>
    <rPh sb="2" eb="3">
      <t>レツ</t>
    </rPh>
    <rPh sb="7" eb="9">
      <t>カイゴ</t>
    </rPh>
    <rPh sb="9" eb="11">
      <t>ヨボウ</t>
    </rPh>
    <rPh sb="11" eb="13">
      <t>シエン</t>
    </rPh>
    <rPh sb="13" eb="15">
      <t>タントウ</t>
    </rPh>
    <rPh sb="15" eb="17">
      <t>ショクイン</t>
    </rPh>
    <phoneticPr fontId="3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</si>
  <si>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6"/>
  </si>
  <si>
    <t>　行が足りない場合は、適宜追加してください。</t>
    <rPh sb="1" eb="2">
      <t>ギョウ</t>
    </rPh>
    <rPh sb="3" eb="4">
      <t>タ</t>
    </rPh>
    <rPh sb="7" eb="9">
      <t>バアイ</t>
    </rPh>
    <rPh sb="11" eb="13">
      <t>テキギ</t>
    </rPh>
    <rPh sb="13" eb="15">
      <t>ツイカ</t>
    </rPh>
    <phoneticPr fontId="36"/>
  </si>
  <si>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</si>
  <si>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6"/>
  </si>
  <si>
    <t>　・「数式」タブ　⇒　「名前の定義」を選択</t>
    <rPh sb="3" eb="5">
      <t>スウシキ</t>
    </rPh>
    <rPh sb="12" eb="14">
      <t>ナマエ</t>
    </rPh>
    <rPh sb="15" eb="17">
      <t>テイギ</t>
    </rPh>
    <rPh sb="19" eb="21">
      <t>センタク</t>
    </rPh>
    <phoneticPr fontId="36"/>
  </si>
  <si>
    <t>　・「名前」に職種名を入力</t>
    <rPh sb="3" eb="5">
      <t>ナマエ</t>
    </rPh>
    <rPh sb="7" eb="9">
      <t>ショクシュ</t>
    </rPh>
    <rPh sb="9" eb="10">
      <t>メイ</t>
    </rPh>
    <rPh sb="11" eb="13">
      <t>ニュウリョク</t>
    </rPh>
    <phoneticPr fontId="3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</si>
  <si>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</si>
  <si>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</si>
  <si>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</si>
  <si>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</si>
  <si>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</si>
  <si>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</si>
  <si>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（別紙１）居宅介護支援</t>
    <rPh sb="0" eb="2">
      <t>ビコウ</t>
    </rPh>
    <rPh sb="8" eb="10">
      <t>キョタク</t>
    </rPh>
    <rPh sb="10" eb="12">
      <t>カイゴ</t>
    </rPh>
    <rPh sb="12" eb="14">
      <t>シエン</t>
    </rPh>
    <phoneticPr fontId="2"/>
  </si>
  <si>
    <t>　　　３　人員配置に係る届出については、勤務体制がわかる書類（標準様式１又は別紙７「従業者の勤務の体制及び勤務形態一覧表」）を添付してください。</t>
    <phoneticPr fontId="2"/>
  </si>
  <si>
    <t>　　　４「その他該当する体制等」欄で人員配置に係る加算（減算）の届出については、それぞれ加算（減算）の要件となる職員の配置状況や勤務体制がわかる書類を添付してください。</t>
    <phoneticPr fontId="2"/>
  </si>
  <si>
    <t>　　　５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2"/>
  </si>
  <si>
    <t>　　　６「ケアプランデータ連携システムの活用及び事務職員の配置の体制」については、要件を満たし、かつ居宅介護支援費（Ⅱ）を算定する場合は「２　あり」を選択してください。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</si>
</sst>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
    <numFmt numFmtId="178" formatCode="#,##0.0#"/>
    <numFmt numFmtId="179" formatCode="#,##0&quot;人&quot;"/>
    <numFmt numFmtId="180" formatCode="#,##0.##"/>
    <numFmt numFmtId="181" formatCode="#,##0.0;[Red]\-#,##0.0"/>
    <numFmt numFmtId="182" formatCode="#,##0.0&quot;人&quot;"/>
  </numFmts>
  <fonts count="5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u/>
      <sz val="11"/>
      <name val="HGSｺﾞｼｯｸM"/>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3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bottom/>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7"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8" applyNumberFormat="0" applyFont="0" applyAlignment="0" applyProtection="0">
      <alignment vertical="center"/>
    </xf>
    <xf numFmtId="0" fontId="20" fillId="0" borderId="59" applyNumberFormat="0" applyFill="0" applyAlignment="0" applyProtection="0">
      <alignment vertical="center"/>
    </xf>
    <xf numFmtId="0" fontId="21" fillId="30" borderId="0" applyNumberFormat="0" applyBorder="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6" fillId="0" borderId="63" applyNumberFormat="0" applyFill="0" applyAlignment="0" applyProtection="0">
      <alignment vertical="center"/>
    </xf>
    <xf numFmtId="0" fontId="26" fillId="0" borderId="0" applyNumberFormat="0" applyFill="0" applyBorder="0" applyAlignment="0" applyProtection="0">
      <alignment vertical="center"/>
    </xf>
    <xf numFmtId="0" fontId="27" fillId="0" borderId="64" applyNumberFormat="0" applyFill="0" applyAlignment="0" applyProtection="0">
      <alignment vertical="center"/>
    </xf>
    <xf numFmtId="0" fontId="28" fillId="31" borderId="65" applyNumberFormat="0" applyAlignment="0" applyProtection="0">
      <alignment vertical="center"/>
    </xf>
    <xf numFmtId="0" fontId="29" fillId="0" borderId="0" applyNumberFormat="0" applyFill="0" applyBorder="0" applyAlignment="0" applyProtection="0">
      <alignment vertical="center"/>
    </xf>
    <xf numFmtId="0" fontId="30" fillId="2" borderId="60"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5"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16" xfId="0" applyFont="1" applyBorder="1" applyAlignment="1">
      <alignment horizontal="left"/>
    </xf>
    <xf numFmtId="0" fontId="3" fillId="0" borderId="4" xfId="0" applyFont="1" applyBorder="1"/>
    <xf numFmtId="0" fontId="3" fillId="0" borderId="1" xfId="0" applyFont="1" applyBorder="1"/>
    <xf numFmtId="0" fontId="3" fillId="0" borderId="5" xfId="0" applyFont="1" applyBorder="1"/>
    <xf numFmtId="0" fontId="3" fillId="0" borderId="14" xfId="0" applyFont="1" applyBorder="1"/>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21" xfId="0" applyFont="1" applyBorder="1"/>
    <xf numFmtId="0" fontId="6" fillId="0" borderId="6" xfId="0" applyFont="1" applyBorder="1" applyAlignment="1">
      <alignment horizontal="center" vertical="center" wrapText="1"/>
    </xf>
    <xf numFmtId="0" fontId="3" fillId="0" borderId="16" xfId="0" applyFont="1" applyBorder="1" applyAlignment="1">
      <alignment horizontal="center" vertical="center" textRotation="255" shrinkToFi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2" xfId="0" applyFont="1" applyBorder="1" applyAlignment="1">
      <alignment horizontal="justify" vertical="top" wrapText="1"/>
    </xf>
    <xf numFmtId="0" fontId="6" fillId="0" borderId="2" xfId="0" applyFont="1" applyBorder="1" applyAlignment="1">
      <alignment horizontal="justify" vertical="top" wrapText="1"/>
    </xf>
    <xf numFmtId="0" fontId="6" fillId="0" borderId="19"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6" xfId="0" applyFont="1" applyBorder="1" applyAlignment="1">
      <alignment horizontal="left"/>
    </xf>
    <xf numFmtId="0" fontId="6" fillId="0" borderId="0" xfId="0" applyFont="1"/>
    <xf numFmtId="0" fontId="6" fillId="0" borderId="21" xfId="0" applyFont="1" applyBorder="1" applyAlignment="1">
      <alignment horizontal="justify" vertical="top" wrapText="1"/>
    </xf>
    <xf numFmtId="0" fontId="6" fillId="0" borderId="0" xfId="0" applyFont="1" applyAlignment="1">
      <alignment horizontal="justify" vertical="top" wrapText="1"/>
    </xf>
    <xf numFmtId="0" fontId="6" fillId="0" borderId="15" xfId="0" applyFont="1" applyBorder="1" applyAlignment="1">
      <alignment horizontal="left"/>
    </xf>
    <xf numFmtId="0" fontId="10" fillId="0" borderId="0" xfId="0" applyFont="1" applyAlignment="1">
      <alignment horizontal="left" vertical="center"/>
    </xf>
    <xf numFmtId="0" fontId="12" fillId="0" borderId="0" xfId="0" applyFont="1" applyAlignment="1">
      <alignment vertical="center"/>
    </xf>
    <xf numFmtId="176" fontId="4" fillId="0" borderId="2" xfId="0" applyNumberFormat="1" applyFont="1" applyBorder="1" applyAlignment="1">
      <alignment horizontal="center" vertical="center" wrapText="1"/>
    </xf>
    <xf numFmtId="0" fontId="3" fillId="0" borderId="21" xfId="0" applyFont="1" applyBorder="1" applyAlignment="1">
      <alignment vertical="center"/>
    </xf>
    <xf numFmtId="0" fontId="3" fillId="0" borderId="4" xfId="0" applyFont="1" applyBorder="1" applyAlignment="1">
      <alignment vertical="center" wrapText="1"/>
    </xf>
    <xf numFmtId="0" fontId="3" fillId="0" borderId="16"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5" xfId="45" applyFont="1" applyBorder="1" applyAlignment="1">
      <alignment horizontal="center" vertical="center"/>
    </xf>
    <xf numFmtId="0" fontId="3" fillId="0" borderId="15" xfId="0" applyFont="1" applyBorder="1"/>
    <xf numFmtId="0" fontId="3" fillId="0" borderId="26"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1"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19"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6" xfId="0" applyFont="1" applyFill="1" applyBorder="1" applyAlignment="1">
      <alignment vertical="center"/>
    </xf>
    <xf numFmtId="0" fontId="3" fillId="33" borderId="21" xfId="0" applyFont="1" applyFill="1" applyBorder="1" applyAlignment="1">
      <alignment horizontal="center" vertical="center"/>
    </xf>
    <xf numFmtId="0" fontId="3" fillId="33" borderId="24" xfId="0" applyFont="1" applyFill="1" applyBorder="1" applyAlignment="1">
      <alignment vertical="center"/>
    </xf>
    <xf numFmtId="0" fontId="3" fillId="33" borderId="16" xfId="0" applyFont="1" applyFill="1" applyBorder="1" applyAlignment="1">
      <alignment horizontal="left" vertical="center"/>
    </xf>
    <xf numFmtId="0" fontId="3" fillId="33" borderId="21" xfId="0" applyFont="1" applyFill="1" applyBorder="1" applyAlignment="1">
      <alignment vertical="center"/>
    </xf>
    <xf numFmtId="0" fontId="3" fillId="33" borderId="0" xfId="0" applyFont="1" applyFill="1" applyAlignment="1">
      <alignment vertical="top"/>
    </xf>
    <xf numFmtId="0" fontId="3" fillId="33" borderId="21" xfId="0" applyFont="1" applyFill="1" applyBorder="1" applyAlignment="1">
      <alignment vertical="top"/>
    </xf>
    <xf numFmtId="0" fontId="3" fillId="33" borderId="16" xfId="0" applyFont="1" applyFill="1" applyBorder="1" applyAlignment="1">
      <alignment vertical="top"/>
    </xf>
    <xf numFmtId="0" fontId="3" fillId="33" borderId="33" xfId="0" applyFont="1" applyFill="1" applyBorder="1" applyAlignment="1">
      <alignment horizontal="left" vertical="center" wrapText="1"/>
    </xf>
    <xf numFmtId="0" fontId="3" fillId="33" borderId="31" xfId="0" applyFont="1" applyFill="1" applyBorder="1" applyAlignment="1">
      <alignment vertical="center"/>
    </xf>
    <xf numFmtId="0" fontId="3" fillId="33" borderId="15" xfId="0" applyFont="1" applyFill="1" applyBorder="1" applyAlignment="1">
      <alignment vertical="center"/>
    </xf>
    <xf numFmtId="0" fontId="3" fillId="33" borderId="14" xfId="0" applyFont="1" applyFill="1" applyBorder="1" applyAlignment="1">
      <alignment horizontal="center" vertical="center"/>
    </xf>
    <xf numFmtId="0" fontId="3" fillId="33" borderId="25" xfId="0" applyFont="1" applyFill="1" applyBorder="1" applyAlignment="1">
      <alignment vertical="center"/>
    </xf>
    <xf numFmtId="0" fontId="3" fillId="33" borderId="15" xfId="0" applyFont="1" applyFill="1" applyBorder="1" applyAlignment="1">
      <alignment horizontal="left" vertical="center"/>
    </xf>
    <xf numFmtId="0" fontId="3" fillId="33" borderId="14" xfId="0" applyFont="1" applyFill="1" applyBorder="1" applyAlignment="1">
      <alignment vertical="center" wrapText="1"/>
    </xf>
    <xf numFmtId="0" fontId="3" fillId="33" borderId="36" xfId="0" applyFont="1" applyFill="1" applyBorder="1" applyAlignment="1">
      <alignment horizontal="left" vertical="center"/>
    </xf>
    <xf numFmtId="0" fontId="3" fillId="33" borderId="12" xfId="0" applyFont="1" applyFill="1" applyBorder="1" applyAlignment="1">
      <alignment vertical="center"/>
    </xf>
    <xf numFmtId="0" fontId="3" fillId="33" borderId="15" xfId="0" applyFont="1" applyFill="1" applyBorder="1" applyAlignment="1">
      <alignment vertical="top"/>
    </xf>
    <xf numFmtId="0" fontId="3" fillId="33" borderId="5" xfId="0" applyFont="1" applyFill="1" applyBorder="1" applyAlignment="1">
      <alignment vertical="top"/>
    </xf>
    <xf numFmtId="0" fontId="3" fillId="33" borderId="14" xfId="0" applyFont="1" applyFill="1" applyBorder="1" applyAlignment="1">
      <alignment vertical="top"/>
    </xf>
    <xf numFmtId="0" fontId="3" fillId="33" borderId="31"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0" fillId="33" borderId="0" xfId="0" applyFill="1" applyAlignment="1">
      <alignment horizontal="center" vertical="center"/>
    </xf>
    <xf numFmtId="0" fontId="0" fillId="33" borderId="16" xfId="0" applyFill="1" applyBorder="1" applyAlignment="1">
      <alignment horizontal="center"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30" xfId="0" applyFill="1" applyBorder="1" applyAlignment="1">
      <alignment horizontal="center" vertical="center"/>
    </xf>
    <xf numFmtId="0" fontId="0" fillId="33" borderId="31" xfId="0" applyFill="1" applyBorder="1" applyAlignment="1">
      <alignment vertical="center"/>
    </xf>
    <xf numFmtId="0" fontId="0" fillId="33" borderId="31" xfId="0" applyFill="1" applyBorder="1" applyAlignment="1">
      <alignment horizontal="center" vertical="center"/>
    </xf>
    <xf numFmtId="0" fontId="0" fillId="33" borderId="32" xfId="0" applyFill="1" applyBorder="1" applyAlignment="1">
      <alignment vertical="center"/>
    </xf>
    <xf numFmtId="0" fontId="0" fillId="33" borderId="26" xfId="0" applyFill="1" applyBorder="1" applyAlignment="1">
      <alignment vertical="center"/>
    </xf>
    <xf numFmtId="0" fontId="0" fillId="33" borderId="29" xfId="0" applyFill="1" applyBorder="1" applyAlignment="1">
      <alignment vertical="center"/>
    </xf>
    <xf numFmtId="0" fontId="0" fillId="33" borderId="11" xfId="0" applyFill="1" applyBorder="1" applyAlignment="1">
      <alignment horizontal="center" vertical="center"/>
    </xf>
    <xf numFmtId="0" fontId="0" fillId="33" borderId="12"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34" xfId="0" applyFill="1" applyBorder="1" applyAlignment="1">
      <alignment horizontal="left" vertical="center"/>
    </xf>
    <xf numFmtId="0" fontId="0" fillId="33" borderId="35" xfId="0" applyFill="1" applyBorder="1" applyAlignment="1">
      <alignment horizontal="left" vertical="center"/>
    </xf>
    <xf numFmtId="0" fontId="0" fillId="33" borderId="5" xfId="0" applyFill="1" applyBorder="1" applyAlignment="1">
      <alignment vertical="center"/>
    </xf>
    <xf numFmtId="0" fontId="0" fillId="33" borderId="14" xfId="0" applyFill="1" applyBorder="1" applyAlignment="1">
      <alignment vertical="center"/>
    </xf>
    <xf numFmtId="0" fontId="0" fillId="33" borderId="0" xfId="0" applyFill="1" applyAlignment="1">
      <alignment vertical="center"/>
    </xf>
    <xf numFmtId="0" fontId="0" fillId="33" borderId="21" xfId="0" applyFill="1" applyBorder="1" applyAlignment="1">
      <alignment vertical="center"/>
    </xf>
    <xf numFmtId="0" fontId="0" fillId="33" borderId="12" xfId="0" applyFill="1" applyBorder="1" applyAlignment="1">
      <alignment vertical="center"/>
    </xf>
    <xf numFmtId="0" fontId="0" fillId="33" borderId="13" xfId="0"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5" xfId="0" applyFill="1" applyBorder="1" applyAlignment="1">
      <alignment horizontal="center" vertical="center"/>
    </xf>
    <xf numFmtId="0" fontId="34" fillId="33" borderId="3" xfId="0" applyFont="1" applyFill="1" applyBorder="1" applyAlignment="1">
      <alignment horizontal="center" vertical="center"/>
    </xf>
    <xf numFmtId="0" fontId="33" fillId="33" borderId="3" xfId="0" applyFont="1" applyFill="1" applyBorder="1" applyAlignment="1">
      <alignment horizontal="left" vertical="center" wrapText="1"/>
    </xf>
    <xf numFmtId="0" fontId="33" fillId="33" borderId="1" xfId="0" applyFont="1" applyFill="1" applyBorder="1" applyAlignment="1">
      <alignment vertical="center"/>
    </xf>
    <xf numFmtId="0" fontId="32" fillId="33" borderId="4" xfId="0" applyFont="1" applyFill="1" applyBorder="1" applyAlignment="1">
      <alignment horizontal="left" vertical="center"/>
    </xf>
    <xf numFmtId="0" fontId="32"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33" fillId="33" borderId="4" xfId="0" applyFont="1" applyFill="1" applyBorder="1" applyAlignment="1">
      <alignment vertical="top"/>
    </xf>
    <xf numFmtId="0" fontId="33" fillId="33" borderId="1" xfId="0" applyFont="1" applyFill="1" applyBorder="1" applyAlignment="1">
      <alignment vertical="top"/>
    </xf>
    <xf numFmtId="0" fontId="33" fillId="33" borderId="15" xfId="0" applyFont="1" applyFill="1" applyBorder="1" applyAlignment="1">
      <alignment vertical="center"/>
    </xf>
    <xf numFmtId="0" fontId="33" fillId="33" borderId="14" xfId="0" applyFont="1" applyFill="1" applyBorder="1" applyAlignment="1">
      <alignment horizontal="center" vertical="center"/>
    </xf>
    <xf numFmtId="0" fontId="33" fillId="33" borderId="25" xfId="0" applyFont="1" applyFill="1" applyBorder="1" applyAlignment="1">
      <alignment vertical="center"/>
    </xf>
    <xf numFmtId="0" fontId="33" fillId="33" borderId="15" xfId="0" applyFont="1" applyFill="1" applyBorder="1" applyAlignment="1">
      <alignment horizontal="left" vertical="center"/>
    </xf>
    <xf numFmtId="0" fontId="33" fillId="33" borderId="14" xfId="0" applyFont="1" applyFill="1" applyBorder="1" applyAlignment="1">
      <alignment vertical="center" wrapText="1"/>
    </xf>
    <xf numFmtId="0" fontId="33" fillId="33" borderId="15" xfId="0" applyFont="1" applyFill="1" applyBorder="1" applyAlignment="1">
      <alignment horizontal="center" vertical="center" wrapText="1"/>
    </xf>
    <xf numFmtId="0" fontId="33" fillId="33" borderId="14" xfId="0" applyFont="1" applyFill="1" applyBorder="1" applyAlignment="1">
      <alignment vertical="center"/>
    </xf>
    <xf numFmtId="0" fontId="32" fillId="33" borderId="5" xfId="0" applyFont="1" applyFill="1" applyBorder="1" applyAlignment="1">
      <alignment vertical="center"/>
    </xf>
    <xf numFmtId="0" fontId="32" fillId="33" borderId="14" xfId="0" applyFont="1" applyFill="1" applyBorder="1" applyAlignment="1">
      <alignment vertical="center"/>
    </xf>
    <xf numFmtId="0" fontId="34" fillId="33" borderId="5" xfId="0" applyFont="1" applyFill="1" applyBorder="1" applyAlignment="1">
      <alignment horizontal="center" vertical="center"/>
    </xf>
    <xf numFmtId="0" fontId="33" fillId="33" borderId="5" xfId="0" applyFont="1" applyFill="1" applyBorder="1" applyAlignment="1">
      <alignment vertical="top"/>
    </xf>
    <xf numFmtId="0" fontId="33" fillId="33" borderId="14" xfId="0" applyFont="1" applyFill="1" applyBorder="1" applyAlignment="1">
      <alignment vertical="top"/>
    </xf>
    <xf numFmtId="0" fontId="3" fillId="33" borderId="4" xfId="0" applyFont="1" applyFill="1" applyBorder="1" applyAlignment="1">
      <alignment vertical="top"/>
    </xf>
    <xf numFmtId="0" fontId="34" fillId="33" borderId="16" xfId="0" applyFont="1" applyFill="1" applyBorder="1" applyAlignment="1">
      <alignment horizontal="center" vertical="center"/>
    </xf>
    <xf numFmtId="0" fontId="34" fillId="33" borderId="0" xfId="0" applyFont="1" applyFill="1" applyAlignment="1">
      <alignment horizontal="center" vertical="center"/>
    </xf>
    <xf numFmtId="0" fontId="33" fillId="33" borderId="0" xfId="0" applyFont="1" applyFill="1" applyAlignment="1">
      <alignment vertical="top"/>
    </xf>
    <xf numFmtId="0" fontId="33" fillId="33" borderId="21" xfId="0" applyFont="1" applyFill="1" applyBorder="1" applyAlignment="1">
      <alignment vertical="top"/>
    </xf>
    <xf numFmtId="0" fontId="8" fillId="33" borderId="0" xfId="0" applyFont="1" applyFill="1" applyAlignment="1">
      <alignment horizontal="left" vertical="center"/>
    </xf>
    <xf numFmtId="0" fontId="3" fillId="0" borderId="8" xfId="0" applyFont="1" applyBorder="1" applyAlignment="1">
      <alignment horizontal="center" vertical="center"/>
    </xf>
    <xf numFmtId="0" fontId="3" fillId="0" borderId="6" xfId="0" applyFont="1" applyBorder="1" applyAlignment="1">
      <alignment horizontal="left"/>
    </xf>
    <xf numFmtId="0" fontId="3" fillId="0" borderId="8" xfId="0" applyFont="1" applyBorder="1" applyAlignment="1">
      <alignment horizontal="left"/>
    </xf>
    <xf numFmtId="0" fontId="6" fillId="0" borderId="2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19" xfId="0" applyFont="1" applyBorder="1" applyAlignment="1">
      <alignment horizontal="center" vertical="center" wrapText="1"/>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vertical="center"/>
    </xf>
    <xf numFmtId="0" fontId="3" fillId="0" borderId="15"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4"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3" fillId="0" borderId="66" xfId="0" applyFont="1" applyBorder="1" applyAlignment="1">
      <alignment horizontal="left" vertical="center"/>
    </xf>
    <xf numFmtId="0" fontId="3" fillId="0" borderId="51" xfId="0" applyFont="1" applyBorder="1" applyAlignment="1">
      <alignment horizontal="left" vertical="center"/>
    </xf>
    <xf numFmtId="0" fontId="3" fillId="0" borderId="66" xfId="0" applyFont="1" applyBorder="1" applyAlignment="1">
      <alignment horizontal="justify" wrapText="1"/>
    </xf>
    <xf numFmtId="0" fontId="3" fillId="0" borderId="67" xfId="0" applyFont="1" applyBorder="1" applyAlignment="1">
      <alignment horizontal="center" vertical="center" textRotation="255"/>
    </xf>
    <xf numFmtId="0" fontId="3" fillId="0" borderId="68" xfId="0" applyFont="1" applyBorder="1" applyAlignment="1">
      <alignment horizontal="left"/>
    </xf>
    <xf numFmtId="0" fontId="3" fillId="0" borderId="69" xfId="0" applyFont="1" applyBorder="1" applyAlignment="1">
      <alignment horizontal="justify" wrapText="1"/>
    </xf>
    <xf numFmtId="0" fontId="3" fillId="0" borderId="69" xfId="0" applyFont="1" applyBorder="1"/>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justify"/>
    </xf>
    <xf numFmtId="0" fontId="3" fillId="0" borderId="0" xfId="0" applyFont="1" applyAlignment="1">
      <alignment vertical="center" wrapText="1"/>
    </xf>
    <xf numFmtId="0" fontId="3" fillId="33" borderId="26" xfId="0" applyFont="1" applyFill="1" applyBorder="1" applyAlignment="1">
      <alignment horizontal="left" vertical="center"/>
    </xf>
    <xf numFmtId="0" fontId="3" fillId="33" borderId="4" xfId="0" applyFont="1" applyFill="1" applyBorder="1" applyAlignment="1">
      <alignment horizontal="left" vertical="center"/>
    </xf>
    <xf numFmtId="0" fontId="8" fillId="0" borderId="0" xfId="51" applyFont="1">
      <alignment vertical="center"/>
    </xf>
    <xf numFmtId="0" fontId="8" fillId="0" borderId="0" xfId="51" applyFont="1" applyAlignment="1">
      <alignment horizontal="left" vertical="center"/>
    </xf>
    <xf numFmtId="0" fontId="35" fillId="0" borderId="0" xfId="51" applyFont="1" applyAlignment="1">
      <alignment horizontal="left" vertical="center"/>
    </xf>
    <xf numFmtId="0" fontId="35" fillId="0" borderId="0" xfId="51" applyFont="1" applyAlignment="1">
      <alignment horizontal="right" vertical="center"/>
    </xf>
    <xf numFmtId="0" fontId="37" fillId="0" borderId="0" xfId="51" applyFont="1" applyAlignment="1">
      <alignment horizontal="left" vertical="center"/>
    </xf>
    <xf numFmtId="0" fontId="8" fillId="0" borderId="0" xfId="51" applyFont="1" applyProtection="1">
      <alignment vertical="center"/>
      <protection locked="0"/>
    </xf>
    <xf numFmtId="0" fontId="35" fillId="0" borderId="0" xfId="51" applyFont="1">
      <alignment vertical="center"/>
    </xf>
    <xf numFmtId="0" fontId="35" fillId="0" borderId="0" xfId="51" applyFont="1" applyAlignment="1">
      <alignment horizontal="center" vertical="center"/>
    </xf>
    <xf numFmtId="0" fontId="35" fillId="0" borderId="0" xfId="51" applyFont="1" applyAlignment="1" applyProtection="1">
      <alignment horizontal="right" vertical="center"/>
      <protection locked="0"/>
    </xf>
    <xf numFmtId="0" fontId="35" fillId="0" borderId="0" xfId="51" applyFont="1" applyProtection="1">
      <alignment vertical="center"/>
      <protection locked="0"/>
    </xf>
    <xf numFmtId="0" fontId="37" fillId="0" borderId="0" xfId="51" applyFont="1" applyAlignment="1">
      <alignment horizontal="right" vertical="center"/>
    </xf>
    <xf numFmtId="0" fontId="37" fillId="33" borderId="0" xfId="51" applyFont="1" applyFill="1" applyAlignment="1">
      <alignment horizontal="center" vertical="center"/>
    </xf>
    <xf numFmtId="0" fontId="37" fillId="33" borderId="0" xfId="51" applyFont="1" applyFill="1" applyAlignment="1">
      <alignment horizontal="right" vertical="center"/>
    </xf>
    <xf numFmtId="0" fontId="37" fillId="33" borderId="0" xfId="51" applyFont="1" applyFill="1">
      <alignment vertical="center"/>
    </xf>
    <xf numFmtId="0" fontId="37" fillId="0" borderId="0" xfId="51" applyFont="1">
      <alignment vertical="center"/>
    </xf>
    <xf numFmtId="0" fontId="8" fillId="0" borderId="0" xfId="51" quotePrefix="1" applyFont="1" applyAlignment="1">
      <alignment horizontal="center" vertical="center"/>
    </xf>
    <xf numFmtId="0" fontId="8" fillId="33" borderId="0" xfId="51" applyFont="1" applyFill="1">
      <alignment vertical="center"/>
    </xf>
    <xf numFmtId="0" fontId="35" fillId="33" borderId="0" xfId="51" applyFont="1" applyFill="1" applyAlignment="1">
      <alignment horizontal="right" vertical="center"/>
    </xf>
    <xf numFmtId="0" fontId="35" fillId="33" borderId="0" xfId="51" applyFont="1" applyFill="1">
      <alignment vertical="center"/>
    </xf>
    <xf numFmtId="0" fontId="35" fillId="33" borderId="0" xfId="51" applyFont="1" applyFill="1" applyAlignment="1">
      <alignment horizontal="center" vertical="center"/>
    </xf>
    <xf numFmtId="0" fontId="8" fillId="33" borderId="0" xfId="51" applyFont="1" applyFill="1" applyAlignment="1">
      <alignment horizontal="center" vertical="center"/>
    </xf>
    <xf numFmtId="0" fontId="38" fillId="33" borderId="0" xfId="51" applyFont="1" applyFill="1" applyAlignment="1">
      <alignment horizontal="centerContinuous" vertical="center"/>
    </xf>
    <xf numFmtId="0" fontId="8" fillId="33" borderId="0" xfId="51" applyFont="1" applyFill="1" applyAlignment="1">
      <alignment horizontal="centerContinuous" vertical="center"/>
    </xf>
    <xf numFmtId="0" fontId="38" fillId="0" borderId="0" xfId="51" applyFont="1">
      <alignment vertical="center"/>
    </xf>
    <xf numFmtId="0" fontId="8" fillId="0" borderId="0" xfId="51" applyFont="1" applyAlignment="1">
      <alignment horizontal="center" vertical="center"/>
    </xf>
    <xf numFmtId="0" fontId="8" fillId="0" borderId="0" xfId="51" applyFont="1" applyAlignment="1">
      <alignment horizontal="right" vertical="center"/>
    </xf>
    <xf numFmtId="20" fontId="8" fillId="33" borderId="0" xfId="51" applyNumberFormat="1" applyFont="1" applyFill="1">
      <alignment vertical="center"/>
    </xf>
    <xf numFmtId="20" fontId="8" fillId="33" borderId="0" xfId="51" applyNumberFormat="1" applyFont="1" applyFill="1" applyAlignment="1">
      <alignment horizontal="center" vertical="center"/>
    </xf>
    <xf numFmtId="177" fontId="8" fillId="33" borderId="0" xfId="51" applyNumberFormat="1" applyFont="1" applyFill="1">
      <alignment vertical="center"/>
    </xf>
    <xf numFmtId="0" fontId="8" fillId="33" borderId="0" xfId="51" applyFont="1" applyFill="1" applyAlignment="1">
      <alignment horizontal="left" vertical="center"/>
    </xf>
    <xf numFmtId="0" fontId="38" fillId="0" borderId="0" xfId="51" applyFont="1" applyAlignment="1">
      <alignment horizontal="left" vertical="center"/>
    </xf>
    <xf numFmtId="0" fontId="39" fillId="0" borderId="0" xfId="51" applyFont="1">
      <alignment vertical="center"/>
    </xf>
    <xf numFmtId="0" fontId="39" fillId="0" borderId="0" xfId="51" applyFont="1" applyAlignment="1">
      <alignment horizontal="left" vertical="center"/>
    </xf>
    <xf numFmtId="0" fontId="39" fillId="0" borderId="0" xfId="51" applyFont="1" applyAlignment="1">
      <alignment horizontal="right" vertical="center"/>
    </xf>
    <xf numFmtId="0" fontId="39" fillId="0" borderId="0" xfId="51" applyFont="1" applyAlignment="1" applyProtection="1">
      <alignment horizontal="right" vertical="center"/>
      <protection locked="0"/>
    </xf>
    <xf numFmtId="0" fontId="39" fillId="0" borderId="0" xfId="51" applyFont="1" applyProtection="1">
      <alignment vertical="center"/>
      <protection locked="0"/>
    </xf>
    <xf numFmtId="0" fontId="38" fillId="0" borderId="94" xfId="51" applyFont="1" applyBorder="1" applyAlignment="1">
      <alignment horizontal="center" vertical="center"/>
    </xf>
    <xf numFmtId="0" fontId="38" fillId="0" borderId="2" xfId="51" applyFont="1" applyBorder="1" applyAlignment="1">
      <alignment horizontal="center" vertical="center"/>
    </xf>
    <xf numFmtId="0" fontId="38" fillId="0" borderId="95" xfId="51" applyFont="1" applyBorder="1" applyAlignment="1">
      <alignment horizontal="center" vertical="center"/>
    </xf>
    <xf numFmtId="0" fontId="38" fillId="0" borderId="103" xfId="51" applyFont="1" applyBorder="1" applyAlignment="1">
      <alignment horizontal="center" vertical="center" wrapText="1"/>
    </xf>
    <xf numFmtId="0" fontId="38" fillId="0" borderId="104" xfId="51" applyFont="1" applyBorder="1" applyAlignment="1">
      <alignment horizontal="center" vertical="center" wrapText="1"/>
    </xf>
    <xf numFmtId="0" fontId="38" fillId="0" borderId="105" xfId="51" applyFont="1" applyBorder="1" applyAlignment="1">
      <alignment horizontal="center" vertical="center" wrapText="1"/>
    </xf>
    <xf numFmtId="0" fontId="8" fillId="0" borderId="106" xfId="51" applyFont="1" applyBorder="1">
      <alignment vertical="center"/>
    </xf>
    <xf numFmtId="178" fontId="8" fillId="35" borderId="112" xfId="51" applyNumberFormat="1" applyFont="1" applyFill="1" applyBorder="1" applyAlignment="1" applyProtection="1">
      <alignment horizontal="center" vertical="center" shrinkToFit="1"/>
      <protection locked="0"/>
    </xf>
    <xf numFmtId="178" fontId="8" fillId="35" borderId="113" xfId="51" applyNumberFormat="1" applyFont="1" applyFill="1" applyBorder="1" applyAlignment="1" applyProtection="1">
      <alignment horizontal="center" vertical="center" shrinkToFit="1"/>
      <protection locked="0"/>
    </xf>
    <xf numFmtId="178" fontId="8" fillId="35" borderId="114" xfId="51" applyNumberFormat="1" applyFont="1" applyFill="1" applyBorder="1" applyAlignment="1" applyProtection="1">
      <alignment horizontal="center" vertical="center" shrinkToFit="1"/>
      <protection locked="0"/>
    </xf>
    <xf numFmtId="0" fontId="8" fillId="0" borderId="115" xfId="51" applyFont="1" applyBorder="1">
      <alignment vertical="center"/>
    </xf>
    <xf numFmtId="178" fontId="8" fillId="35" borderId="116" xfId="51" applyNumberFormat="1" applyFont="1" applyFill="1" applyBorder="1" applyAlignment="1" applyProtection="1">
      <alignment horizontal="center" vertical="center" shrinkToFit="1"/>
      <protection locked="0"/>
    </xf>
    <xf numFmtId="178" fontId="8" fillId="35" borderId="117" xfId="51" applyNumberFormat="1" applyFont="1" applyFill="1" applyBorder="1" applyAlignment="1" applyProtection="1">
      <alignment horizontal="center" vertical="center" shrinkToFit="1"/>
      <protection locked="0"/>
    </xf>
    <xf numFmtId="178" fontId="8" fillId="35" borderId="118" xfId="51" applyNumberFormat="1" applyFont="1" applyFill="1" applyBorder="1" applyAlignment="1" applyProtection="1">
      <alignment horizontal="center" vertical="center" shrinkToFit="1"/>
      <protection locked="0"/>
    </xf>
    <xf numFmtId="0" fontId="8" fillId="0" borderId="119" xfId="51" applyFont="1" applyBorder="1">
      <alignment vertical="center"/>
    </xf>
    <xf numFmtId="178" fontId="8" fillId="35" borderId="103" xfId="51" applyNumberFormat="1" applyFont="1" applyFill="1" applyBorder="1" applyAlignment="1" applyProtection="1">
      <alignment horizontal="center" vertical="center" shrinkToFit="1"/>
      <protection locked="0"/>
    </xf>
    <xf numFmtId="178" fontId="8" fillId="35" borderId="104" xfId="51" applyNumberFormat="1" applyFont="1" applyFill="1" applyBorder="1" applyAlignment="1" applyProtection="1">
      <alignment horizontal="center" vertical="center" shrinkToFit="1"/>
      <protection locked="0"/>
    </xf>
    <xf numFmtId="178" fontId="8" fillId="35" borderId="105" xfId="51" applyNumberFormat="1" applyFont="1" applyFill="1" applyBorder="1" applyAlignment="1" applyProtection="1">
      <alignment horizontal="center" vertical="center" shrinkToFit="1"/>
      <protection locked="0"/>
    </xf>
    <xf numFmtId="0" fontId="40" fillId="0" borderId="0" xfId="51" applyFont="1">
      <alignment vertical="center"/>
    </xf>
    <xf numFmtId="0" fontId="39" fillId="0" borderId="0" xfId="51" applyFont="1" applyAlignment="1">
      <alignment vertical="center" shrinkToFit="1"/>
    </xf>
    <xf numFmtId="0" fontId="3" fillId="0" borderId="0" xfId="51" applyFont="1" applyAlignment="1">
      <alignment vertical="center" shrinkToFit="1"/>
    </xf>
    <xf numFmtId="0" fontId="39" fillId="0" borderId="82" xfId="51" applyFont="1" applyBorder="1">
      <alignment vertical="center"/>
    </xf>
    <xf numFmtId="0" fontId="38" fillId="33" borderId="0" xfId="51" applyFont="1" applyFill="1">
      <alignment vertical="center"/>
    </xf>
    <xf numFmtId="0" fontId="38" fillId="0" borderId="0" xfId="51" applyFont="1" applyAlignment="1">
      <alignment horizontal="center" vertical="center"/>
    </xf>
    <xf numFmtId="0" fontId="38" fillId="0" borderId="0" xfId="51" applyFont="1" applyAlignment="1">
      <alignment horizontal="centerContinuous" vertical="center"/>
    </xf>
    <xf numFmtId="179" fontId="38" fillId="33" borderId="0" xfId="51" applyNumberFormat="1" applyFont="1" applyFill="1" applyAlignment="1">
      <alignment horizontal="center" vertical="center"/>
    </xf>
    <xf numFmtId="180" fontId="38" fillId="0" borderId="0" xfId="51" applyNumberFormat="1" applyFont="1">
      <alignment vertical="center"/>
    </xf>
    <xf numFmtId="0" fontId="38" fillId="33" borderId="0" xfId="51" applyFont="1" applyFill="1" applyAlignment="1">
      <alignment horizontal="center" vertical="center"/>
    </xf>
    <xf numFmtId="181" fontId="38" fillId="33" borderId="0" xfId="52" applyNumberFormat="1" applyFont="1" applyFill="1" applyBorder="1" applyAlignment="1" applyProtection="1">
      <alignment horizontal="right" vertical="center"/>
    </xf>
    <xf numFmtId="181" fontId="38" fillId="33" borderId="0" xfId="52" applyNumberFormat="1" applyFont="1" applyFill="1" applyBorder="1" applyAlignment="1" applyProtection="1">
      <alignment vertical="center"/>
    </xf>
    <xf numFmtId="177" fontId="38" fillId="33" borderId="0" xfId="51" applyNumberFormat="1" applyFont="1" applyFill="1">
      <alignment vertical="center"/>
    </xf>
    <xf numFmtId="0" fontId="38" fillId="0" borderId="0" xfId="51" applyFont="1" applyAlignment="1">
      <alignment horizontal="right" vertical="center"/>
    </xf>
    <xf numFmtId="0" fontId="41" fillId="0" borderId="0" xfId="51" applyFont="1">
      <alignment vertical="center"/>
    </xf>
    <xf numFmtId="0" fontId="38" fillId="33" borderId="0" xfId="51" applyFont="1" applyFill="1" applyAlignment="1">
      <alignment horizontal="left" vertical="center"/>
    </xf>
    <xf numFmtId="0" fontId="38" fillId="0" borderId="0" xfId="51" applyFont="1" applyAlignment="1">
      <alignment vertical="center" wrapText="1"/>
    </xf>
    <xf numFmtId="0" fontId="38" fillId="0" borderId="0" xfId="51" applyFont="1" applyAlignment="1">
      <alignment horizontal="justify" vertical="center" wrapText="1"/>
    </xf>
    <xf numFmtId="0" fontId="39" fillId="0" borderId="0" xfId="51" applyFont="1" applyAlignment="1" applyProtection="1">
      <alignment horizontal="left" vertical="center"/>
      <protection locked="0"/>
    </xf>
    <xf numFmtId="0" fontId="39" fillId="0" borderId="0" xfId="51" applyFont="1" applyAlignment="1" applyProtection="1">
      <alignment vertical="center" wrapText="1"/>
      <protection locked="0"/>
    </xf>
    <xf numFmtId="0" fontId="39" fillId="0" borderId="0" xfId="51" applyFont="1" applyAlignment="1" applyProtection="1">
      <alignment horizontal="justify" vertical="center" wrapText="1"/>
      <protection locked="0"/>
    </xf>
    <xf numFmtId="0" fontId="8" fillId="0" borderId="95" xfId="51" applyFont="1" applyBorder="1" applyAlignment="1">
      <alignment horizontal="center" vertical="center"/>
    </xf>
    <xf numFmtId="0" fontId="8" fillId="0" borderId="104" xfId="51" applyFont="1" applyBorder="1" applyAlignment="1">
      <alignment horizontal="center" vertical="center" wrapText="1"/>
    </xf>
    <xf numFmtId="0" fontId="39" fillId="0" borderId="0" xfId="51" applyFont="1" applyAlignment="1">
      <alignment vertical="center" wrapText="1"/>
    </xf>
    <xf numFmtId="0" fontId="39" fillId="0" borderId="0" xfId="51" applyFont="1" applyAlignment="1">
      <alignment horizontal="justify" vertical="center" wrapText="1"/>
    </xf>
    <xf numFmtId="0" fontId="8" fillId="0" borderId="125" xfId="51" applyFont="1" applyBorder="1">
      <alignment vertical="center"/>
    </xf>
    <xf numFmtId="178" fontId="8" fillId="35" borderId="94" xfId="51" applyNumberFormat="1" applyFont="1" applyFill="1" applyBorder="1" applyAlignment="1" applyProtection="1">
      <alignment horizontal="center" vertical="center" shrinkToFit="1"/>
      <protection locked="0"/>
    </xf>
    <xf numFmtId="178" fontId="8" fillId="35" borderId="2" xfId="51" applyNumberFormat="1" applyFont="1" applyFill="1" applyBorder="1" applyAlignment="1" applyProtection="1">
      <alignment horizontal="center" vertical="center" shrinkToFit="1"/>
      <protection locked="0"/>
    </xf>
    <xf numFmtId="178" fontId="8" fillId="35" borderId="95" xfId="51" applyNumberFormat="1" applyFont="1" applyFill="1" applyBorder="1" applyAlignment="1" applyProtection="1">
      <alignment horizontal="center" vertical="center" shrinkToFit="1"/>
      <protection locked="0"/>
    </xf>
    <xf numFmtId="0" fontId="38" fillId="0" borderId="0" xfId="51" applyFont="1" applyAlignment="1">
      <alignment vertical="center" shrinkToFit="1"/>
    </xf>
    <xf numFmtId="0" fontId="1" fillId="33" borderId="0" xfId="51" applyFill="1">
      <alignment vertical="center"/>
    </xf>
    <xf numFmtId="0" fontId="37" fillId="33" borderId="0" xfId="51" applyFont="1" applyFill="1" applyAlignment="1">
      <alignment horizontal="left" vertical="center"/>
    </xf>
    <xf numFmtId="0" fontId="39" fillId="33" borderId="0" xfId="51" applyFont="1" applyFill="1" applyAlignment="1">
      <alignment horizontal="left" vertical="center"/>
    </xf>
    <xf numFmtId="0" fontId="39" fillId="33" borderId="0" xfId="51" applyFont="1" applyFill="1">
      <alignment vertical="center"/>
    </xf>
    <xf numFmtId="0" fontId="39" fillId="35" borderId="2" xfId="51" applyFont="1" applyFill="1" applyBorder="1" applyAlignment="1">
      <alignment horizontal="left" vertical="center"/>
    </xf>
    <xf numFmtId="0" fontId="39" fillId="36" borderId="2" xfId="51" applyFont="1" applyFill="1" applyBorder="1" applyAlignment="1">
      <alignment horizontal="left" vertical="center"/>
    </xf>
    <xf numFmtId="0" fontId="42" fillId="33" borderId="0" xfId="51" applyFont="1" applyFill="1" applyAlignment="1">
      <alignment horizontal="left" vertical="center"/>
    </xf>
    <xf numFmtId="0" fontId="39" fillId="33" borderId="2" xfId="51" applyFont="1" applyFill="1" applyBorder="1" applyAlignment="1">
      <alignment horizontal="center" vertical="center"/>
    </xf>
    <xf numFmtId="0" fontId="39" fillId="33" borderId="2" xfId="51" applyFont="1" applyFill="1" applyBorder="1" applyAlignment="1">
      <alignment horizontal="left" vertical="center"/>
    </xf>
    <xf numFmtId="0" fontId="43" fillId="33" borderId="0" xfId="51" applyFont="1" applyFill="1" applyAlignment="1">
      <alignment horizontal="left" vertical="center"/>
    </xf>
    <xf numFmtId="0" fontId="39" fillId="33" borderId="0" xfId="51" applyFont="1" applyFill="1" applyAlignment="1">
      <alignment horizontal="left" vertical="center" wrapText="1"/>
    </xf>
    <xf numFmtId="0" fontId="43" fillId="33" borderId="0" xfId="51" applyFont="1" applyFill="1">
      <alignment vertical="center"/>
    </xf>
    <xf numFmtId="0" fontId="40" fillId="33" borderId="0" xfId="51" applyFont="1" applyFill="1">
      <alignment vertical="center"/>
    </xf>
    <xf numFmtId="0" fontId="43" fillId="33" borderId="0" xfId="51" applyFont="1" applyFill="1" applyAlignment="1">
      <alignment vertical="center" shrinkToFit="1"/>
    </xf>
    <xf numFmtId="0" fontId="46" fillId="33" borderId="0" xfId="51" applyFont="1" applyFill="1" applyAlignment="1">
      <alignment vertical="center" shrinkToFit="1"/>
    </xf>
    <xf numFmtId="0" fontId="39" fillId="33" borderId="0" xfId="51" applyFont="1" applyFill="1" applyAlignment="1">
      <alignment vertical="center" wrapText="1"/>
    </xf>
    <xf numFmtId="0" fontId="39" fillId="33" borderId="0" xfId="51" applyFont="1" applyFill="1" applyAlignment="1">
      <alignment vertical="center" textRotation="90"/>
    </xf>
    <xf numFmtId="0" fontId="47" fillId="33" borderId="0" xfId="51" applyFont="1" applyFill="1" applyAlignment="1">
      <alignment horizontal="left" vertical="center"/>
    </xf>
    <xf numFmtId="0" fontId="47" fillId="0" borderId="0" xfId="51" applyFont="1" applyAlignment="1">
      <alignment horizontal="left" vertical="center"/>
    </xf>
    <xf numFmtId="0" fontId="49" fillId="33" borderId="0" xfId="51" applyFont="1" applyFill="1">
      <alignment vertical="center"/>
    </xf>
    <xf numFmtId="0" fontId="49" fillId="33" borderId="2" xfId="51" applyFont="1" applyFill="1" applyBorder="1" applyAlignment="1">
      <alignment horizontal="center" vertical="center"/>
    </xf>
    <xf numFmtId="0" fontId="49" fillId="33" borderId="2" xfId="51" applyFont="1" applyFill="1" applyBorder="1" applyAlignment="1">
      <alignment vertical="center" shrinkToFit="1"/>
    </xf>
    <xf numFmtId="0" fontId="49" fillId="33" borderId="89" xfId="51" applyFont="1" applyFill="1" applyBorder="1" applyAlignment="1">
      <alignment horizontal="center" vertical="center" shrinkToFit="1"/>
    </xf>
    <xf numFmtId="0" fontId="8" fillId="33" borderId="126" xfId="51" applyFont="1" applyFill="1" applyBorder="1" applyAlignment="1">
      <alignment horizontal="center" vertical="center"/>
    </xf>
    <xf numFmtId="0" fontId="8" fillId="33" borderId="127" xfId="51" applyFont="1" applyFill="1" applyBorder="1" applyAlignment="1">
      <alignment horizontal="center" vertical="center"/>
    </xf>
    <xf numFmtId="0" fontId="8" fillId="33" borderId="128" xfId="51" applyFont="1" applyFill="1" applyBorder="1" applyAlignment="1">
      <alignment horizontal="center" vertical="center"/>
    </xf>
    <xf numFmtId="0" fontId="49" fillId="33" borderId="128" xfId="51" applyFont="1" applyFill="1" applyBorder="1" applyAlignment="1">
      <alignment horizontal="center" vertical="center"/>
    </xf>
    <xf numFmtId="0" fontId="49" fillId="33" borderId="129" xfId="51" applyFont="1" applyFill="1" applyBorder="1" applyAlignment="1">
      <alignment horizontal="center" vertical="center"/>
    </xf>
    <xf numFmtId="0" fontId="8" fillId="33" borderId="87" xfId="51" applyFont="1" applyFill="1" applyBorder="1">
      <alignment vertical="center"/>
    </xf>
    <xf numFmtId="0" fontId="8" fillId="33" borderId="6" xfId="51" applyFont="1" applyFill="1" applyBorder="1">
      <alignment vertical="center"/>
    </xf>
    <xf numFmtId="0" fontId="49" fillId="33" borderId="130" xfId="51" applyFont="1" applyFill="1" applyBorder="1">
      <alignment vertical="center"/>
    </xf>
    <xf numFmtId="0" fontId="49" fillId="33" borderId="88" xfId="51" applyFont="1" applyFill="1" applyBorder="1">
      <alignment vertical="center"/>
    </xf>
    <xf numFmtId="0" fontId="8" fillId="33" borderId="94" xfId="51" applyFont="1" applyFill="1" applyBorder="1">
      <alignment vertical="center"/>
    </xf>
    <xf numFmtId="0" fontId="49" fillId="33" borderId="2" xfId="51" applyFont="1" applyFill="1" applyBorder="1">
      <alignment vertical="center"/>
    </xf>
    <xf numFmtId="0" fontId="49" fillId="33" borderId="95" xfId="51" applyFont="1" applyFill="1" applyBorder="1">
      <alignment vertical="center"/>
    </xf>
    <xf numFmtId="0" fontId="8" fillId="33" borderId="2" xfId="51" applyFont="1" applyFill="1" applyBorder="1">
      <alignment vertical="center"/>
    </xf>
    <xf numFmtId="0" fontId="8" fillId="33" borderId="103" xfId="51" applyFont="1" applyFill="1" applyBorder="1">
      <alignment vertical="center"/>
    </xf>
    <xf numFmtId="0" fontId="49" fillId="33" borderId="104" xfId="51" applyFont="1" applyFill="1" applyBorder="1">
      <alignment vertical="center"/>
    </xf>
    <xf numFmtId="0" fontId="49" fillId="33" borderId="105" xfId="51" applyFont="1" applyFill="1" applyBorder="1">
      <alignment vertical="center"/>
    </xf>
    <xf numFmtId="0" fontId="0" fillId="33" borderId="0" xfId="0" applyFill="1"/>
    <xf numFmtId="0" fontId="40" fillId="33" borderId="0" xfId="0" applyFont="1" applyFill="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applyAlignment="1">
      <alignment horizontal="left" vertical="center"/>
    </xf>
    <xf numFmtId="0" fontId="3" fillId="33" borderId="0" xfId="0" applyFont="1" applyFill="1" applyAlignment="1">
      <alignment horizontal="left" vertical="top"/>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4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78" xfId="0" applyFont="1" applyBorder="1" applyAlignment="1">
      <alignment horizontal="left" vertical="center" wrapText="1"/>
    </xf>
    <xf numFmtId="0" fontId="3" fillId="0" borderId="79" xfId="0" applyFont="1" applyBorder="1" applyAlignment="1">
      <alignment horizontal="left" vertical="center" wrapText="1"/>
    </xf>
    <xf numFmtId="0" fontId="3" fillId="0" borderId="80" xfId="0" applyFont="1" applyBorder="1" applyAlignment="1">
      <alignment horizontal="left" vertical="center" wrapText="1"/>
    </xf>
    <xf numFmtId="0" fontId="3" fillId="0" borderId="7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alignment horizontal="center" vertical="center" wrapTex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24"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10"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15" xfId="0" applyFont="1" applyBorder="1" applyAlignment="1">
      <alignment horizontal="left" wrapText="1"/>
    </xf>
    <xf numFmtId="0" fontId="3" fillId="0" borderId="5" xfId="0" applyFont="1" applyBorder="1" applyAlignment="1">
      <alignment horizontal="left" wrapText="1"/>
    </xf>
    <xf numFmtId="0" fontId="3" fillId="0" borderId="14" xfId="0" applyFont="1" applyBorder="1" applyAlignment="1">
      <alignment horizontal="left" wrapText="1"/>
    </xf>
    <xf numFmtId="0" fontId="3" fillId="0" borderId="2" xfId="0" applyFont="1" applyBorder="1" applyAlignment="1">
      <alignment horizontal="center"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0" xfId="0" applyFont="1" applyAlignment="1">
      <alignment horizontal="center" vertical="center"/>
    </xf>
    <xf numFmtId="0" fontId="3" fillId="0" borderId="19"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73" xfId="0" applyFont="1" applyBorder="1" applyAlignment="1">
      <alignment horizontal="left" vertical="center" wrapText="1"/>
    </xf>
    <xf numFmtId="0" fontId="3" fillId="0" borderId="74" xfId="0" applyFont="1" applyBorder="1" applyAlignment="1">
      <alignment horizontal="left" vertical="center" wrapText="1"/>
    </xf>
    <xf numFmtId="0" fontId="3" fillId="0" borderId="75" xfId="0" applyFont="1" applyBorder="1" applyAlignment="1">
      <alignment horizontal="left" vertical="center" wrapText="1"/>
    </xf>
    <xf numFmtId="0" fontId="3" fillId="0" borderId="1" xfId="0" applyFont="1" applyBorder="1" applyAlignment="1">
      <alignment horizontal="center"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9"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3" fillId="0" borderId="16" xfId="0" applyFont="1" applyBorder="1" applyAlignment="1">
      <alignment horizontal="center" vertical="center" wrapText="1"/>
    </xf>
    <xf numFmtId="49" fontId="3" fillId="0" borderId="0" xfId="0" applyNumberFormat="1" applyFont="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21" xfId="0" applyFont="1" applyBorder="1" applyAlignment="1">
      <alignment horizontal="left" vertical="center" wrapText="1"/>
    </xf>
    <xf numFmtId="0" fontId="4" fillId="0" borderId="15" xfId="0" applyFont="1" applyBorder="1" applyAlignment="1">
      <alignment horizontal="left" vertical="center" wrapText="1"/>
    </xf>
    <xf numFmtId="0" fontId="4" fillId="0" borderId="5" xfId="0" applyFont="1" applyBorder="1" applyAlignment="1">
      <alignment horizontal="left" vertical="center" wrapText="1"/>
    </xf>
    <xf numFmtId="0" fontId="4" fillId="0" borderId="14"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51" xfId="0" applyFont="1" applyBorder="1" applyAlignment="1">
      <alignment horizontal="center" wrapText="1"/>
    </xf>
    <xf numFmtId="0" fontId="3" fillId="0" borderId="21" xfId="0" applyFont="1" applyBorder="1" applyAlignment="1">
      <alignment horizont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52" xfId="0" applyFont="1" applyBorder="1" applyAlignment="1">
      <alignment horizontal="left" vertical="top" shrinkToFit="1"/>
    </xf>
    <xf numFmtId="0" fontId="0" fillId="0" borderId="52"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18" xfId="0" applyFont="1" applyBorder="1" applyAlignment="1">
      <alignment horizontal="left" vertical="top" shrinkToFi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6" xfId="0" applyFont="1" applyBorder="1" applyAlignment="1">
      <alignment horizontal="left" vertical="top" wrapText="1"/>
    </xf>
    <xf numFmtId="0" fontId="3" fillId="0" borderId="15"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center" shrinkToFit="1"/>
    </xf>
    <xf numFmtId="0" fontId="3" fillId="0" borderId="2" xfId="0" applyFont="1" applyBorder="1" applyAlignment="1">
      <alignment horizontal="left" vertical="center"/>
    </xf>
    <xf numFmtId="0" fontId="3" fillId="0" borderId="2" xfId="0" applyFont="1" applyBorder="1" applyAlignment="1">
      <alignment horizontal="left" wrapText="1"/>
    </xf>
    <xf numFmtId="0" fontId="3" fillId="0" borderId="8" xfId="0" applyFont="1" applyBorder="1" applyAlignment="1">
      <alignment horizontal="left" vertical="top" wrapText="1"/>
    </xf>
    <xf numFmtId="0" fontId="3" fillId="0" borderId="8" xfId="0" applyFont="1" applyBorder="1" applyAlignment="1">
      <alignment horizontal="left" wrapText="1"/>
    </xf>
    <xf numFmtId="0" fontId="3" fillId="33" borderId="3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4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2" xfId="0" applyFont="1" applyBorder="1" applyAlignment="1">
      <alignment horizontal="center" vertical="center" shrinkToFi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0" xfId="0" applyFont="1" applyFill="1" applyAlignment="1">
      <alignment horizontal="center" vertical="center"/>
    </xf>
    <xf numFmtId="0" fontId="3" fillId="33" borderId="21" xfId="0" applyFont="1" applyFill="1" applyBorder="1" applyAlignment="1">
      <alignment horizontal="center" vertical="center"/>
    </xf>
    <xf numFmtId="0" fontId="3" fillId="33" borderId="19" xfId="0" applyFont="1" applyFill="1" applyBorder="1" applyAlignment="1">
      <alignment horizontal="left" vertical="center"/>
    </xf>
    <xf numFmtId="0" fontId="3" fillId="33" borderId="24" xfId="0" applyFont="1" applyFill="1" applyBorder="1" applyAlignment="1">
      <alignment horizontal="left" vertical="center"/>
    </xf>
    <xf numFmtId="0" fontId="3" fillId="33" borderId="19" xfId="0" applyFont="1" applyFill="1" applyBorder="1" applyAlignment="1">
      <alignment horizontal="left" vertical="center" wrapText="1"/>
    </xf>
    <xf numFmtId="0" fontId="3" fillId="33" borderId="24"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3" fillId="33" borderId="26" xfId="0" applyFont="1" applyFill="1" applyBorder="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0" fillId="33" borderId="26" xfId="0"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37" xfId="0" applyFont="1" applyFill="1" applyBorder="1" applyAlignment="1">
      <alignment horizontal="left" vertical="center" wrapText="1"/>
    </xf>
    <xf numFmtId="0" fontId="50" fillId="33" borderId="34" xfId="0" applyFont="1" applyFill="1" applyBorder="1" applyAlignment="1">
      <alignment horizontal="center" vertical="center" wrapText="1"/>
    </xf>
    <xf numFmtId="0" fontId="50" fillId="33" borderId="26" xfId="0" applyFont="1" applyFill="1" applyBorder="1" applyAlignment="1">
      <alignment horizontal="center" vertical="center" wrapText="1"/>
    </xf>
    <xf numFmtId="0" fontId="3"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50" fillId="33" borderId="31" xfId="0" applyFont="1" applyFill="1" applyBorder="1" applyAlignment="1">
      <alignment horizontal="center" vertical="center" wrapText="1"/>
    </xf>
    <xf numFmtId="0" fontId="32" fillId="33" borderId="4" xfId="0" applyFont="1" applyFill="1" applyBorder="1" applyAlignment="1">
      <alignment horizontal="center" vertical="center"/>
    </xf>
    <xf numFmtId="0" fontId="32" fillId="33" borderId="5"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0" fillId="33" borderId="34" xfId="0" applyFill="1" applyBorder="1" applyAlignment="1">
      <alignment horizontal="center" vertical="center" wrapText="1"/>
    </xf>
    <xf numFmtId="0" fontId="0" fillId="33" borderId="26" xfId="0"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0" xfId="0" applyFill="1" applyBorder="1" applyAlignment="1">
      <alignment horizontal="center" vertical="center" wrapText="1"/>
    </xf>
    <xf numFmtId="0" fontId="0" fillId="33" borderId="11" xfId="0" applyFill="1" applyBorder="1" applyAlignment="1">
      <alignment horizontal="center" vertical="center" wrapText="1"/>
    </xf>
    <xf numFmtId="0" fontId="3" fillId="33" borderId="12" xfId="0" applyFont="1" applyFill="1" applyBorder="1" applyAlignment="1">
      <alignment horizontal="left" vertical="center"/>
    </xf>
    <xf numFmtId="0" fontId="0" fillId="33" borderId="31"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15"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4" xfId="0" applyFont="1" applyFill="1" applyBorder="1" applyAlignment="1">
      <alignment horizontal="center" vertical="center"/>
    </xf>
    <xf numFmtId="0" fontId="3" fillId="33" borderId="25" xfId="0" applyFont="1" applyFill="1" applyBorder="1" applyAlignment="1">
      <alignment horizontal="left" vertical="center"/>
    </xf>
    <xf numFmtId="0" fontId="9" fillId="33" borderId="19" xfId="0" applyFont="1" applyFill="1" applyBorder="1" applyAlignment="1">
      <alignment horizontal="left" vertical="center"/>
    </xf>
    <xf numFmtId="0" fontId="9" fillId="33" borderId="25" xfId="0" applyFont="1" applyFill="1" applyBorder="1" applyAlignment="1">
      <alignment horizontal="left" vertical="center"/>
    </xf>
    <xf numFmtId="0" fontId="32" fillId="33" borderId="3" xfId="0" applyFont="1" applyFill="1" applyBorder="1" applyAlignment="1">
      <alignment horizontal="center" vertical="center"/>
    </xf>
    <xf numFmtId="0" fontId="32"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5" fillId="34" borderId="0" xfId="51" applyFont="1" applyFill="1" applyAlignment="1" applyProtection="1">
      <alignment horizontal="center" vertical="center"/>
      <protection locked="0"/>
    </xf>
    <xf numFmtId="0" fontId="35" fillId="35" borderId="0" xfId="51" applyFont="1" applyFill="1" applyAlignment="1" applyProtection="1">
      <alignment horizontal="center" vertical="center"/>
      <protection locked="0"/>
    </xf>
    <xf numFmtId="0" fontId="35" fillId="0" borderId="0" xfId="51" applyFont="1" applyAlignment="1">
      <alignment horizontal="center" vertical="center"/>
    </xf>
    <xf numFmtId="0" fontId="8" fillId="34" borderId="2" xfId="51" applyFont="1" applyFill="1" applyBorder="1" applyAlignment="1" applyProtection="1">
      <alignment horizontal="center" vertical="center"/>
      <protection locked="0"/>
    </xf>
    <xf numFmtId="0" fontId="8" fillId="35" borderId="6" xfId="51" applyFont="1" applyFill="1" applyBorder="1" applyAlignment="1" applyProtection="1">
      <alignment horizontal="center" vertical="center"/>
      <protection locked="0"/>
    </xf>
    <xf numFmtId="0" fontId="8" fillId="35" borderId="8" xfId="51" applyFont="1" applyFill="1" applyBorder="1" applyAlignment="1" applyProtection="1">
      <alignment horizontal="center" vertical="center"/>
      <protection locked="0"/>
    </xf>
    <xf numFmtId="0" fontId="8" fillId="35" borderId="15" xfId="51" applyFont="1" applyFill="1" applyBorder="1" applyAlignment="1" applyProtection="1">
      <alignment horizontal="center" vertical="center"/>
      <protection locked="0"/>
    </xf>
    <xf numFmtId="0" fontId="8" fillId="35" borderId="14" xfId="51" applyFont="1" applyFill="1" applyBorder="1" applyAlignment="1" applyProtection="1">
      <alignment horizontal="center" vertical="center"/>
      <protection locked="0"/>
    </xf>
    <xf numFmtId="0" fontId="8" fillId="33" borderId="6" xfId="51" applyFont="1" applyFill="1" applyBorder="1" applyAlignment="1">
      <alignment horizontal="center" vertical="center"/>
    </xf>
    <xf numFmtId="0" fontId="8" fillId="33" borderId="8" xfId="51" applyFont="1" applyFill="1" applyBorder="1" applyAlignment="1">
      <alignment horizontal="center" vertical="center"/>
    </xf>
    <xf numFmtId="0" fontId="8" fillId="0" borderId="81" xfId="51" applyFont="1" applyBorder="1" applyAlignment="1">
      <alignment horizontal="center" vertical="center"/>
    </xf>
    <xf numFmtId="0" fontId="8" fillId="0" borderId="90" xfId="51" applyFont="1" applyBorder="1" applyAlignment="1">
      <alignment horizontal="center" vertical="center"/>
    </xf>
    <xf numFmtId="0" fontId="8" fillId="0" borderId="98" xfId="51" applyFont="1" applyBorder="1" applyAlignment="1">
      <alignment horizontal="center" vertical="center"/>
    </xf>
    <xf numFmtId="0" fontId="8" fillId="0" borderId="82" xfId="51" applyFont="1" applyBorder="1" applyAlignment="1">
      <alignment horizontal="center" vertical="center" wrapText="1"/>
    </xf>
    <xf numFmtId="0" fontId="8" fillId="0" borderId="83" xfId="51" applyFont="1" applyBorder="1" applyAlignment="1">
      <alignment horizontal="center" vertical="center" wrapText="1"/>
    </xf>
    <xf numFmtId="0" fontId="8" fillId="0" borderId="0" xfId="51" applyFont="1" applyAlignment="1">
      <alignment horizontal="center" vertical="center" wrapText="1"/>
    </xf>
    <xf numFmtId="0" fontId="8" fillId="0" borderId="21" xfId="51" applyFont="1" applyBorder="1" applyAlignment="1">
      <alignment horizontal="center" vertical="center" wrapText="1"/>
    </xf>
    <xf numFmtId="0" fontId="8" fillId="0" borderId="99" xfId="51" applyFont="1" applyBorder="1" applyAlignment="1">
      <alignment horizontal="center" vertical="center" wrapText="1"/>
    </xf>
    <xf numFmtId="0" fontId="8" fillId="0" borderId="100" xfId="51" applyFont="1" applyBorder="1" applyAlignment="1">
      <alignment horizontal="center" vertical="center" wrapText="1"/>
    </xf>
    <xf numFmtId="0" fontId="8" fillId="0" borderId="84" xfId="51" applyFont="1" applyBorder="1" applyAlignment="1">
      <alignment horizontal="center" vertical="center" wrapText="1"/>
    </xf>
    <xf numFmtId="0" fontId="8" fillId="0" borderId="16" xfId="51" applyFont="1" applyBorder="1" applyAlignment="1">
      <alignment horizontal="center" vertical="center" wrapText="1"/>
    </xf>
    <xf numFmtId="0" fontId="8" fillId="0" borderId="101" xfId="51" applyFont="1" applyBorder="1" applyAlignment="1">
      <alignment horizontal="center" vertical="center" wrapText="1"/>
    </xf>
    <xf numFmtId="0" fontId="8" fillId="0" borderId="85" xfId="51" applyFont="1" applyBorder="1" applyAlignment="1">
      <alignment horizontal="center" vertical="center" wrapText="1"/>
    </xf>
    <xf numFmtId="0" fontId="8" fillId="0" borderId="91" xfId="51" applyFont="1" applyBorder="1" applyAlignment="1">
      <alignment horizontal="center" vertical="center" wrapText="1"/>
    </xf>
    <xf numFmtId="0" fontId="8" fillId="0" borderId="102" xfId="51" applyFont="1" applyBorder="1" applyAlignment="1">
      <alignment horizontal="center" vertical="center" wrapText="1"/>
    </xf>
    <xf numFmtId="0" fontId="8" fillId="0" borderId="86" xfId="51" quotePrefix="1" applyFont="1" applyBorder="1" applyAlignment="1">
      <alignment horizontal="center" vertical="center"/>
    </xf>
    <xf numFmtId="0" fontId="8" fillId="0" borderId="82" xfId="51" applyFont="1" applyBorder="1" applyAlignment="1">
      <alignment horizontal="center" vertical="center"/>
    </xf>
    <xf numFmtId="0" fontId="39" fillId="0" borderId="87" xfId="51" applyFont="1" applyBorder="1" applyAlignment="1">
      <alignment horizontal="center" vertical="center" wrapText="1"/>
    </xf>
    <xf numFmtId="0" fontId="39" fillId="0" borderId="88" xfId="51" applyFont="1" applyBorder="1" applyAlignment="1">
      <alignment horizontal="center" vertical="center" wrapText="1"/>
    </xf>
    <xf numFmtId="0" fontId="39" fillId="0" borderId="94" xfId="51" applyFont="1" applyBorder="1" applyAlignment="1">
      <alignment horizontal="center" vertical="center" wrapText="1"/>
    </xf>
    <xf numFmtId="0" fontId="39" fillId="0" borderId="95" xfId="51" applyFont="1" applyBorder="1" applyAlignment="1">
      <alignment horizontal="center" vertical="center" wrapText="1"/>
    </xf>
    <xf numFmtId="0" fontId="39" fillId="0" borderId="96" xfId="51" applyFont="1" applyBorder="1" applyAlignment="1">
      <alignment horizontal="center" vertical="center" wrapText="1"/>
    </xf>
    <xf numFmtId="0" fontId="39" fillId="0" borderId="97" xfId="51" applyFont="1" applyBorder="1" applyAlignment="1">
      <alignment horizontal="center" vertical="center" wrapText="1"/>
    </xf>
    <xf numFmtId="0" fontId="39" fillId="0" borderId="103" xfId="51" applyFont="1" applyBorder="1" applyAlignment="1">
      <alignment horizontal="center" vertical="center" wrapText="1"/>
    </xf>
    <xf numFmtId="0" fontId="39" fillId="0" borderId="105" xfId="51" applyFont="1" applyBorder="1" applyAlignment="1">
      <alignment horizontal="center" vertical="center" wrapText="1"/>
    </xf>
    <xf numFmtId="0" fontId="8" fillId="0" borderId="89" xfId="51" applyFont="1" applyBorder="1" applyAlignment="1">
      <alignment horizontal="center" vertical="center" wrapText="1"/>
    </xf>
    <xf numFmtId="0" fontId="8" fillId="0" borderId="81" xfId="51" applyFont="1" applyBorder="1" applyAlignment="1">
      <alignment horizontal="center" vertical="center" wrapText="1"/>
    </xf>
    <xf numFmtId="0" fontId="8" fillId="0" borderId="92" xfId="51" applyFont="1" applyBorder="1" applyAlignment="1">
      <alignment horizontal="center" vertical="center"/>
    </xf>
    <xf numFmtId="0" fontId="8" fillId="0" borderId="7" xfId="51" applyFont="1" applyBorder="1" applyAlignment="1">
      <alignment horizontal="center" vertical="center"/>
    </xf>
    <xf numFmtId="0" fontId="8" fillId="0" borderId="93" xfId="51" applyFont="1" applyBorder="1" applyAlignment="1">
      <alignment horizontal="center" vertical="center"/>
    </xf>
    <xf numFmtId="0" fontId="8" fillId="35" borderId="107" xfId="51" applyFont="1" applyFill="1" applyBorder="1" applyAlignment="1" applyProtection="1">
      <alignment horizontal="left" vertical="center" wrapText="1"/>
      <protection locked="0"/>
    </xf>
    <xf numFmtId="0" fontId="8" fillId="35" borderId="110" xfId="51" applyFont="1" applyFill="1" applyBorder="1" applyAlignment="1" applyProtection="1">
      <alignment horizontal="left" vertical="center" wrapText="1"/>
      <protection locked="0"/>
    </xf>
    <xf numFmtId="0" fontId="8" fillId="35" borderId="111" xfId="51" applyFont="1" applyFill="1" applyBorder="1" applyAlignment="1" applyProtection="1">
      <alignment horizontal="left" vertical="center" wrapText="1"/>
      <protection locked="0"/>
    </xf>
    <xf numFmtId="0" fontId="39" fillId="34" borderId="92" xfId="51" applyFont="1" applyFill="1" applyBorder="1" applyAlignment="1" applyProtection="1">
      <alignment horizontal="center" vertical="center" wrapText="1"/>
      <protection locked="0"/>
    </xf>
    <xf numFmtId="0" fontId="39" fillId="34" borderId="8" xfId="51" applyFont="1" applyFill="1" applyBorder="1" applyAlignment="1" applyProtection="1">
      <alignment horizontal="center" vertical="center" wrapText="1"/>
      <protection locked="0"/>
    </xf>
    <xf numFmtId="0" fontId="8" fillId="34" borderId="6" xfId="51" applyFont="1" applyFill="1" applyBorder="1" applyAlignment="1" applyProtection="1">
      <alignment horizontal="center" vertical="center" wrapText="1"/>
      <protection locked="0"/>
    </xf>
    <xf numFmtId="0" fontId="8" fillId="34" borderId="8" xfId="51" applyFont="1" applyFill="1" applyBorder="1" applyAlignment="1" applyProtection="1">
      <alignment horizontal="center" vertical="center" wrapText="1"/>
      <protection locked="0"/>
    </xf>
    <xf numFmtId="0" fontId="8" fillId="34" borderId="6" xfId="51" applyFont="1" applyFill="1" applyBorder="1" applyAlignment="1" applyProtection="1">
      <alignment horizontal="center" vertical="center" shrinkToFit="1"/>
      <protection locked="0"/>
    </xf>
    <xf numFmtId="0" fontId="8" fillId="34" borderId="7" xfId="51" applyFont="1" applyFill="1" applyBorder="1" applyAlignment="1" applyProtection="1">
      <alignment horizontal="center" vertical="center" shrinkToFit="1"/>
      <protection locked="0"/>
    </xf>
    <xf numFmtId="0" fontId="8" fillId="34" borderId="8" xfId="51" applyFont="1" applyFill="1" applyBorder="1" applyAlignment="1" applyProtection="1">
      <alignment horizontal="center" vertical="center" shrinkToFit="1"/>
      <protection locked="0"/>
    </xf>
    <xf numFmtId="0" fontId="8" fillId="35" borderId="6" xfId="51" applyFont="1" applyFill="1" applyBorder="1" applyAlignment="1" applyProtection="1">
      <alignment horizontal="center" vertical="center" wrapText="1"/>
      <protection locked="0"/>
    </xf>
    <xf numFmtId="0" fontId="8" fillId="35" borderId="7" xfId="51" applyFont="1" applyFill="1" applyBorder="1" applyAlignment="1" applyProtection="1">
      <alignment horizontal="center" vertical="center" wrapText="1"/>
      <protection locked="0"/>
    </xf>
    <xf numFmtId="0" fontId="8" fillId="35" borderId="93" xfId="51" applyFont="1" applyFill="1" applyBorder="1" applyAlignment="1" applyProtection="1">
      <alignment horizontal="center" vertical="center" wrapText="1"/>
      <protection locked="0"/>
    </xf>
    <xf numFmtId="178" fontId="35" fillId="33" borderId="92" xfId="51" applyNumberFormat="1" applyFont="1" applyFill="1" applyBorder="1" applyAlignment="1">
      <alignment horizontal="center" vertical="center" wrapText="1"/>
    </xf>
    <xf numFmtId="178" fontId="35" fillId="33" borderId="93" xfId="51" applyNumberFormat="1" applyFont="1" applyFill="1" applyBorder="1" applyAlignment="1">
      <alignment horizontal="center" vertical="center" wrapText="1"/>
    </xf>
    <xf numFmtId="178" fontId="35" fillId="33" borderId="92" xfId="52" applyNumberFormat="1" applyFont="1" applyFill="1" applyBorder="1" applyAlignment="1" applyProtection="1">
      <alignment horizontal="center" vertical="center" wrapText="1"/>
    </xf>
    <xf numFmtId="178" fontId="35" fillId="33" borderId="93" xfId="52" applyNumberFormat="1" applyFont="1" applyFill="1" applyBorder="1" applyAlignment="1" applyProtection="1">
      <alignment horizontal="center" vertical="center" wrapText="1"/>
    </xf>
    <xf numFmtId="0" fontId="8" fillId="35" borderId="92" xfId="51" applyFont="1" applyFill="1" applyBorder="1" applyAlignment="1" applyProtection="1">
      <alignment horizontal="left" vertical="center" wrapText="1"/>
      <protection locked="0"/>
    </xf>
    <xf numFmtId="0" fontId="8" fillId="35" borderId="7" xfId="51" applyFont="1" applyFill="1" applyBorder="1" applyAlignment="1" applyProtection="1">
      <alignment horizontal="left" vertical="center" wrapText="1"/>
      <protection locked="0"/>
    </xf>
    <xf numFmtId="0" fontId="8" fillId="35" borderId="93" xfId="51" applyFont="1" applyFill="1" applyBorder="1" applyAlignment="1" applyProtection="1">
      <alignment horizontal="left" vertical="center" wrapText="1"/>
      <protection locked="0"/>
    </xf>
    <xf numFmtId="0" fontId="39" fillId="34" borderId="107" xfId="51" applyFont="1" applyFill="1" applyBorder="1" applyAlignment="1" applyProtection="1">
      <alignment horizontal="center" vertical="center" wrapText="1"/>
      <protection locked="0"/>
    </xf>
    <xf numFmtId="0" fontId="39" fillId="34" borderId="108" xfId="51" applyFont="1" applyFill="1" applyBorder="1" applyAlignment="1" applyProtection="1">
      <alignment horizontal="center" vertical="center" wrapText="1"/>
      <protection locked="0"/>
    </xf>
    <xf numFmtId="0" fontId="8" fillId="34" borderId="109" xfId="51" applyFont="1" applyFill="1" applyBorder="1" applyAlignment="1" applyProtection="1">
      <alignment horizontal="center" vertical="center" wrapText="1"/>
      <protection locked="0"/>
    </xf>
    <xf numFmtId="0" fontId="8" fillId="34" borderId="108" xfId="51" applyFont="1" applyFill="1" applyBorder="1" applyAlignment="1" applyProtection="1">
      <alignment horizontal="center" vertical="center" wrapText="1"/>
      <protection locked="0"/>
    </xf>
    <xf numFmtId="0" fontId="8" fillId="34" borderId="109" xfId="51" applyFont="1" applyFill="1" applyBorder="1" applyAlignment="1" applyProtection="1">
      <alignment horizontal="center" vertical="center" shrinkToFit="1"/>
      <protection locked="0"/>
    </xf>
    <xf numFmtId="0" fontId="8" fillId="34" borderId="110" xfId="51" applyFont="1" applyFill="1" applyBorder="1" applyAlignment="1" applyProtection="1">
      <alignment horizontal="center" vertical="center" shrinkToFit="1"/>
      <protection locked="0"/>
    </xf>
    <xf numFmtId="0" fontId="8" fillId="34" borderId="108" xfId="51" applyFont="1" applyFill="1" applyBorder="1" applyAlignment="1" applyProtection="1">
      <alignment horizontal="center" vertical="center" shrinkToFit="1"/>
      <protection locked="0"/>
    </xf>
    <xf numFmtId="0" fontId="8" fillId="35" borderId="109" xfId="51" applyFont="1" applyFill="1" applyBorder="1" applyAlignment="1" applyProtection="1">
      <alignment horizontal="center" vertical="center" wrapText="1"/>
      <protection locked="0"/>
    </xf>
    <xf numFmtId="0" fontId="8" fillId="35" borderId="110" xfId="51" applyFont="1" applyFill="1" applyBorder="1" applyAlignment="1" applyProtection="1">
      <alignment horizontal="center" vertical="center" wrapText="1"/>
      <protection locked="0"/>
    </xf>
    <xf numFmtId="0" fontId="8" fillId="35" borderId="111" xfId="51" applyFont="1" applyFill="1" applyBorder="1" applyAlignment="1" applyProtection="1">
      <alignment horizontal="center" vertical="center" wrapText="1"/>
      <protection locked="0"/>
    </xf>
    <xf numFmtId="178" fontId="35" fillId="33" borderId="107" xfId="51" applyNumberFormat="1" applyFont="1" applyFill="1" applyBorder="1" applyAlignment="1">
      <alignment horizontal="center" vertical="center" wrapText="1"/>
    </xf>
    <xf numFmtId="178" fontId="35" fillId="33" borderId="111" xfId="51" applyNumberFormat="1" applyFont="1" applyFill="1" applyBorder="1" applyAlignment="1">
      <alignment horizontal="center" vertical="center" wrapText="1"/>
    </xf>
    <xf numFmtId="178" fontId="35" fillId="33" borderId="107" xfId="52" applyNumberFormat="1" applyFont="1" applyFill="1" applyBorder="1" applyAlignment="1" applyProtection="1">
      <alignment horizontal="center" vertical="center" wrapText="1"/>
    </xf>
    <xf numFmtId="178" fontId="35" fillId="33" borderId="111" xfId="52" applyNumberFormat="1" applyFont="1" applyFill="1" applyBorder="1" applyAlignment="1" applyProtection="1">
      <alignment horizontal="center" vertical="center" wrapText="1"/>
    </xf>
    <xf numFmtId="0" fontId="39" fillId="34" borderId="120" xfId="51" applyFont="1" applyFill="1" applyBorder="1" applyAlignment="1" applyProtection="1">
      <alignment horizontal="center" vertical="center" wrapText="1"/>
      <protection locked="0"/>
    </xf>
    <xf numFmtId="0" fontId="39" fillId="34" borderId="121" xfId="51" applyFont="1" applyFill="1" applyBorder="1" applyAlignment="1" applyProtection="1">
      <alignment horizontal="center" vertical="center" wrapText="1"/>
      <protection locked="0"/>
    </xf>
    <xf numFmtId="0" fontId="8" fillId="34" borderId="122" xfId="51" applyFont="1" applyFill="1" applyBorder="1" applyAlignment="1" applyProtection="1">
      <alignment horizontal="center" vertical="center" wrapText="1"/>
      <protection locked="0"/>
    </xf>
    <xf numFmtId="0" fontId="8" fillId="34" borderId="121" xfId="51" applyFont="1" applyFill="1" applyBorder="1" applyAlignment="1" applyProtection="1">
      <alignment horizontal="center" vertical="center" wrapText="1"/>
      <protection locked="0"/>
    </xf>
    <xf numFmtId="0" fontId="8" fillId="34" borderId="122" xfId="51" applyFont="1" applyFill="1" applyBorder="1" applyAlignment="1" applyProtection="1">
      <alignment horizontal="center" vertical="center" shrinkToFit="1"/>
      <protection locked="0"/>
    </xf>
    <xf numFmtId="0" fontId="8" fillId="34" borderId="123" xfId="51" applyFont="1" applyFill="1" applyBorder="1" applyAlignment="1" applyProtection="1">
      <alignment horizontal="center" vertical="center" shrinkToFit="1"/>
      <protection locked="0"/>
    </xf>
    <xf numFmtId="0" fontId="8" fillId="34" borderId="121" xfId="51" applyFont="1" applyFill="1" applyBorder="1" applyAlignment="1" applyProtection="1">
      <alignment horizontal="center" vertical="center" shrinkToFit="1"/>
      <protection locked="0"/>
    </xf>
    <xf numFmtId="0" fontId="8" fillId="35" borderId="122" xfId="51" applyFont="1" applyFill="1" applyBorder="1" applyAlignment="1" applyProtection="1">
      <alignment horizontal="center" vertical="center" wrapText="1"/>
      <protection locked="0"/>
    </xf>
    <xf numFmtId="0" fontId="8" fillId="35" borderId="123" xfId="51" applyFont="1" applyFill="1" applyBorder="1" applyAlignment="1" applyProtection="1">
      <alignment horizontal="center" vertical="center" wrapText="1"/>
      <protection locked="0"/>
    </xf>
    <xf numFmtId="0" fontId="8" fillId="35" borderId="124" xfId="51" applyFont="1" applyFill="1" applyBorder="1" applyAlignment="1" applyProtection="1">
      <alignment horizontal="center" vertical="center" wrapText="1"/>
      <protection locked="0"/>
    </xf>
    <xf numFmtId="178" fontId="35" fillId="33" borderId="120" xfId="51" applyNumberFormat="1" applyFont="1" applyFill="1" applyBorder="1" applyAlignment="1">
      <alignment horizontal="center" vertical="center" wrapText="1"/>
    </xf>
    <xf numFmtId="178" fontId="35" fillId="33" borderId="124" xfId="51" applyNumberFormat="1" applyFont="1" applyFill="1" applyBorder="1" applyAlignment="1">
      <alignment horizontal="center" vertical="center" wrapText="1"/>
    </xf>
    <xf numFmtId="178" fontId="35" fillId="33" borderId="120" xfId="52" applyNumberFormat="1" applyFont="1" applyFill="1" applyBorder="1" applyAlignment="1" applyProtection="1">
      <alignment horizontal="center" vertical="center" wrapText="1"/>
    </xf>
    <xf numFmtId="178" fontId="35" fillId="33" borderId="124" xfId="52" applyNumberFormat="1" applyFont="1" applyFill="1" applyBorder="1" applyAlignment="1" applyProtection="1">
      <alignment horizontal="center" vertical="center" wrapText="1"/>
    </xf>
    <xf numFmtId="0" fontId="8" fillId="35" borderId="120" xfId="51" applyFont="1" applyFill="1" applyBorder="1" applyAlignment="1" applyProtection="1">
      <alignment horizontal="left" vertical="center" wrapText="1"/>
      <protection locked="0"/>
    </xf>
    <xf numFmtId="0" fontId="8" fillId="35" borderId="123" xfId="51" applyFont="1" applyFill="1" applyBorder="1" applyAlignment="1" applyProtection="1">
      <alignment horizontal="left" vertical="center" wrapText="1"/>
      <protection locked="0"/>
    </xf>
    <xf numFmtId="0" fontId="8" fillId="35" borderId="124" xfId="51" applyFont="1" applyFill="1" applyBorder="1" applyAlignment="1" applyProtection="1">
      <alignment horizontal="left" vertical="center" wrapText="1"/>
      <protection locked="0"/>
    </xf>
    <xf numFmtId="0" fontId="38" fillId="0" borderId="6" xfId="51" applyFont="1" applyBorder="1" applyAlignment="1">
      <alignment horizontal="center" vertical="center"/>
    </xf>
    <xf numFmtId="0" fontId="38" fillId="0" borderId="7" xfId="51" applyFont="1" applyBorder="1" applyAlignment="1">
      <alignment horizontal="center" vertical="center"/>
    </xf>
    <xf numFmtId="0" fontId="38" fillId="0" borderId="8" xfId="51" applyFont="1" applyBorder="1" applyAlignment="1">
      <alignment horizontal="center" vertical="center"/>
    </xf>
    <xf numFmtId="180" fontId="38" fillId="0" borderId="6" xfId="51" applyNumberFormat="1" applyFont="1" applyBorder="1" applyAlignment="1">
      <alignment horizontal="right" vertical="center"/>
    </xf>
    <xf numFmtId="180" fontId="38" fillId="0" borderId="8" xfId="51" applyNumberFormat="1" applyFont="1" applyBorder="1" applyAlignment="1">
      <alignment horizontal="right" vertical="center"/>
    </xf>
    <xf numFmtId="180" fontId="38" fillId="0" borderId="6" xfId="52" applyNumberFormat="1" applyFont="1" applyFill="1" applyBorder="1" applyAlignment="1" applyProtection="1">
      <alignment horizontal="right" vertical="center"/>
    </xf>
    <xf numFmtId="180" fontId="38" fillId="0" borderId="8" xfId="52" applyNumberFormat="1" applyFont="1" applyFill="1" applyBorder="1" applyAlignment="1" applyProtection="1">
      <alignment horizontal="right" vertical="center"/>
    </xf>
    <xf numFmtId="180" fontId="38" fillId="35" borderId="6" xfId="51" applyNumberFormat="1" applyFont="1" applyFill="1" applyBorder="1" applyAlignment="1" applyProtection="1">
      <alignment horizontal="right" vertical="center"/>
      <protection locked="0"/>
    </xf>
    <xf numFmtId="180" fontId="38" fillId="35" borderId="8" xfId="51" applyNumberFormat="1" applyFont="1" applyFill="1" applyBorder="1" applyAlignment="1" applyProtection="1">
      <alignment horizontal="right" vertical="center"/>
      <protection locked="0"/>
    </xf>
    <xf numFmtId="0" fontId="38" fillId="0" borderId="0" xfId="51" applyFont="1" applyAlignment="1">
      <alignment horizontal="center" vertical="center"/>
    </xf>
    <xf numFmtId="0" fontId="38" fillId="0" borderId="5" xfId="51" applyFont="1" applyBorder="1" applyAlignment="1">
      <alignment horizontal="center" vertical="center"/>
    </xf>
    <xf numFmtId="0" fontId="39" fillId="0" borderId="0" xfId="51" applyFont="1" applyAlignment="1">
      <alignment horizontal="center" vertical="center" wrapText="1"/>
    </xf>
    <xf numFmtId="180" fontId="38" fillId="35" borderId="6" xfId="52" applyNumberFormat="1" applyFont="1" applyFill="1" applyBorder="1" applyAlignment="1" applyProtection="1">
      <alignment horizontal="right" vertical="center"/>
      <protection locked="0"/>
    </xf>
    <xf numFmtId="180" fontId="38" fillId="35" borderId="8" xfId="52" applyNumberFormat="1" applyFont="1" applyFill="1" applyBorder="1" applyAlignment="1" applyProtection="1">
      <alignment horizontal="right" vertical="center"/>
      <protection locked="0"/>
    </xf>
    <xf numFmtId="181" fontId="38" fillId="33" borderId="0" xfId="51" applyNumberFormat="1" applyFont="1" applyFill="1" applyAlignment="1">
      <alignment horizontal="center" vertical="center"/>
    </xf>
    <xf numFmtId="0" fontId="38" fillId="33" borderId="0" xfId="51" applyFont="1" applyFill="1" applyAlignment="1">
      <alignment horizontal="center" vertical="center"/>
    </xf>
    <xf numFmtId="0" fontId="38" fillId="33" borderId="0" xfId="51" applyFont="1" applyFill="1" applyAlignment="1">
      <alignment horizontal="right" vertical="center"/>
    </xf>
    <xf numFmtId="177" fontId="38" fillId="0" borderId="6" xfId="51" applyNumberFormat="1" applyFont="1" applyBorder="1" applyAlignment="1">
      <alignment horizontal="center" vertical="center"/>
    </xf>
    <xf numFmtId="177" fontId="38" fillId="0" borderId="7" xfId="51" applyNumberFormat="1" applyFont="1" applyBorder="1" applyAlignment="1">
      <alignment horizontal="center" vertical="center"/>
    </xf>
    <xf numFmtId="177" fontId="38" fillId="0" borderId="8" xfId="51" applyNumberFormat="1" applyFont="1" applyBorder="1" applyAlignment="1">
      <alignment horizontal="center" vertical="center"/>
    </xf>
    <xf numFmtId="182" fontId="38" fillId="33" borderId="6" xfId="51" applyNumberFormat="1" applyFont="1" applyFill="1" applyBorder="1" applyAlignment="1">
      <alignment horizontal="center" vertical="center"/>
    </xf>
    <xf numFmtId="182" fontId="38" fillId="33" borderId="7" xfId="51" applyNumberFormat="1" applyFont="1" applyFill="1" applyBorder="1" applyAlignment="1">
      <alignment horizontal="center" vertical="center"/>
    </xf>
    <xf numFmtId="182" fontId="38" fillId="33" borderId="8" xfId="51" applyNumberFormat="1" applyFont="1" applyFill="1" applyBorder="1" applyAlignment="1">
      <alignment horizontal="center" vertical="center"/>
    </xf>
    <xf numFmtId="0" fontId="38" fillId="35" borderId="6" xfId="51" applyFont="1" applyFill="1" applyBorder="1" applyAlignment="1" applyProtection="1">
      <alignment horizontal="center" vertical="center"/>
      <protection locked="0"/>
    </xf>
    <xf numFmtId="0" fontId="38" fillId="35" borderId="8" xfId="51" applyFont="1" applyFill="1" applyBorder="1" applyAlignment="1" applyProtection="1">
      <alignment horizontal="center" vertical="center"/>
      <protection locked="0"/>
    </xf>
    <xf numFmtId="180" fontId="38" fillId="0" borderId="6" xfId="51" applyNumberFormat="1" applyFont="1" applyBorder="1" applyAlignment="1">
      <alignment horizontal="center" vertical="center"/>
    </xf>
    <xf numFmtId="180" fontId="38" fillId="0" borderId="7" xfId="51" applyNumberFormat="1" applyFont="1" applyBorder="1" applyAlignment="1">
      <alignment horizontal="center" vertical="center"/>
    </xf>
    <xf numFmtId="180" fontId="38" fillId="0" borderId="8" xfId="51" applyNumberFormat="1" applyFont="1" applyBorder="1" applyAlignment="1">
      <alignment horizontal="center" vertical="center"/>
    </xf>
    <xf numFmtId="0" fontId="39" fillId="33" borderId="0" xfId="51" applyFont="1" applyFill="1" applyAlignment="1">
      <alignment horizontal="left" vertical="center"/>
    </xf>
    <xf numFmtId="0" fontId="6" fillId="0" borderId="19"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0" borderId="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shrinkToFit="1"/>
    </xf>
    <xf numFmtId="0" fontId="6" fillId="0" borderId="53"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vertical="center"/>
    </xf>
    <xf numFmtId="0" fontId="49" fillId="33" borderId="90" xfId="51" applyFont="1" applyFill="1" applyBorder="1" applyAlignment="1">
      <alignment horizontal="center" vertical="center"/>
    </xf>
    <xf numFmtId="0" fontId="49" fillId="33" borderId="98" xfId="5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桁区切り 3" xfId="52" xr:uid="{AF311F0E-0AD7-405E-895C-261F496C95A1}"/>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C60B61D6-B9BF-4DC5-B8EC-1FA42005F79A}"/>
    <cellStyle name="良い" xfId="50" builtinId="26" customBuiltin="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EF79CE12-52A5-41DB-92D2-91FEA8ACE22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E787BB20-1E47-4EE9-9669-CB7FD3A184B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7D9C537-D306-473D-A360-9A225D7CE60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B015FD3-254A-42AB-99F0-97783713685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2C61955-2DB7-4FE8-9C64-42F2C95C91D9}"/>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17E41FD9-D2D0-4881-97A9-74989360B0A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20DDBC0-FBF7-40DE-BF5B-2565AFDB0E8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FEE4A78-DBC2-4EE9-ABBE-C892914D8AC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66ED05C-526B-4E74-9028-7249D85F2C8F}"/>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8FD4BF9F-A4E8-4CC7-A410-FEF58738B501}"/>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macro="" textlink="">
      <xdr:nvSpPr>
        <xdr:cNvPr id="16" name="Text Box 15">
          <a:extLst>
            <a:ext uri="{FF2B5EF4-FFF2-40B4-BE49-F238E27FC236}">
              <a16:creationId xmlns:a16="http://schemas.microsoft.com/office/drawing/2014/main" id="{425C6F90-2538-46DC-848F-2D22767A8677}"/>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macro="" textlink="">
      <xdr:nvSpPr>
        <xdr:cNvPr id="17" name="Text Box 16">
          <a:extLst>
            <a:ext uri="{FF2B5EF4-FFF2-40B4-BE49-F238E27FC236}">
              <a16:creationId xmlns:a16="http://schemas.microsoft.com/office/drawing/2014/main" id="{B245E654-9BA0-4B08-9427-1434B763787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8" name="Text Box 17">
          <a:extLst>
            <a:ext uri="{FF2B5EF4-FFF2-40B4-BE49-F238E27FC236}">
              <a16:creationId xmlns:a16="http://schemas.microsoft.com/office/drawing/2014/main" id="{0011A22B-5F8E-49AF-80A7-AEF90E24E7F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9" name="Text Box 18">
          <a:extLst>
            <a:ext uri="{FF2B5EF4-FFF2-40B4-BE49-F238E27FC236}">
              <a16:creationId xmlns:a16="http://schemas.microsoft.com/office/drawing/2014/main" id="{CE93BF31-E60E-4654-BEC7-A0409B14C43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20" name="Text Box 19">
          <a:extLst>
            <a:ext uri="{FF2B5EF4-FFF2-40B4-BE49-F238E27FC236}">
              <a16:creationId xmlns:a16="http://schemas.microsoft.com/office/drawing/2014/main" id="{984A0C47-7630-491C-B04A-2C51829034C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macro="" textlink="">
      <xdr:nvSpPr>
        <xdr:cNvPr id="23" name="Text Box 22">
          <a:extLst>
            <a:ext uri="{FF2B5EF4-FFF2-40B4-BE49-F238E27FC236}">
              <a16:creationId xmlns:a16="http://schemas.microsoft.com/office/drawing/2014/main" id="{61A48E61-345F-4392-9AF1-B89351D11087}"/>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25" name="Text Box 24">
          <a:extLst>
            <a:ext uri="{FF2B5EF4-FFF2-40B4-BE49-F238E27FC236}">
              <a16:creationId xmlns:a16="http://schemas.microsoft.com/office/drawing/2014/main" id="{9B31F9B5-335A-4621-8FBF-179CA81247E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27" name="Text Box 26">
          <a:extLst>
            <a:ext uri="{FF2B5EF4-FFF2-40B4-BE49-F238E27FC236}">
              <a16:creationId xmlns:a16="http://schemas.microsoft.com/office/drawing/2014/main" id="{7690F282-1F99-48E4-8DB8-A58205D72117}"/>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41" name="Text Box 40">
          <a:extLst>
            <a:ext uri="{FF2B5EF4-FFF2-40B4-BE49-F238E27FC236}">
              <a16:creationId xmlns:a16="http://schemas.microsoft.com/office/drawing/2014/main" id="{4967F04D-BBC5-4CDF-895C-0D0CDE7912F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42" name="Text Box 41">
          <a:extLst>
            <a:ext uri="{FF2B5EF4-FFF2-40B4-BE49-F238E27FC236}">
              <a16:creationId xmlns:a16="http://schemas.microsoft.com/office/drawing/2014/main" id="{54FB286C-7137-409B-81E3-D290CFBA613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43" name="Text Box 42">
          <a:extLst>
            <a:ext uri="{FF2B5EF4-FFF2-40B4-BE49-F238E27FC236}">
              <a16:creationId xmlns:a16="http://schemas.microsoft.com/office/drawing/2014/main" id="{7AC3463F-EA25-4C4A-80A2-96CD9A5D06C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44" name="Text Box 43">
          <a:extLst>
            <a:ext uri="{FF2B5EF4-FFF2-40B4-BE49-F238E27FC236}">
              <a16:creationId xmlns:a16="http://schemas.microsoft.com/office/drawing/2014/main" id="{A000DDE8-B306-4107-89B8-1EAFCFE077A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macro="" textlink="">
      <xdr:nvSpPr>
        <xdr:cNvPr id="45" name="Text Box 44">
          <a:extLst>
            <a:ext uri="{FF2B5EF4-FFF2-40B4-BE49-F238E27FC236}">
              <a16:creationId xmlns:a16="http://schemas.microsoft.com/office/drawing/2014/main" id="{79A4DE2E-DFC8-443A-A707-77D4EF07801C}"/>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macro="" textlink="">
      <xdr:nvSpPr>
        <xdr:cNvPr id="46" name="Text Box 45">
          <a:extLst>
            <a:ext uri="{FF2B5EF4-FFF2-40B4-BE49-F238E27FC236}">
              <a16:creationId xmlns:a16="http://schemas.microsoft.com/office/drawing/2014/main" id="{B9352C55-33F8-4BE7-AA59-5F977A1BFA1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macro="" textlink="">
      <xdr:nvSpPr>
        <xdr:cNvPr id="47" name="Text Box 46">
          <a:extLst>
            <a:ext uri="{FF2B5EF4-FFF2-40B4-BE49-F238E27FC236}">
              <a16:creationId xmlns:a16="http://schemas.microsoft.com/office/drawing/2014/main" id="{9967CA13-B6A7-4486-8E8B-47A910F02B59}"/>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48" name="Text Box 47">
          <a:extLst>
            <a:ext uri="{FF2B5EF4-FFF2-40B4-BE49-F238E27FC236}">
              <a16:creationId xmlns:a16="http://schemas.microsoft.com/office/drawing/2014/main" id="{9AAB444F-DD35-4132-B458-A975EEE01F91}"/>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49" name="Text Box 48">
          <a:extLst>
            <a:ext uri="{FF2B5EF4-FFF2-40B4-BE49-F238E27FC236}">
              <a16:creationId xmlns:a16="http://schemas.microsoft.com/office/drawing/2014/main" id="{A37CEBAA-BA03-4E62-B78B-30EE440D8174}"/>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50" name="Text Box 49">
          <a:extLst>
            <a:ext uri="{FF2B5EF4-FFF2-40B4-BE49-F238E27FC236}">
              <a16:creationId xmlns:a16="http://schemas.microsoft.com/office/drawing/2014/main" id="{5BC56FD4-2A1F-4E19-9438-D1DA827E65B3}"/>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51" name="Text Box 50">
          <a:extLst>
            <a:ext uri="{FF2B5EF4-FFF2-40B4-BE49-F238E27FC236}">
              <a16:creationId xmlns:a16="http://schemas.microsoft.com/office/drawing/2014/main" id="{508A83BC-FD25-4F62-A618-B5E92DE00E61}"/>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74635BD-1A72-4CAA-AAB7-FCE97025202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51BCA9A-39D3-4DC0-A89E-95A06B65B52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B35BFF0C-22E4-4F51-9C63-1F49BF6C5B4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5911ADE3-1318-463B-A7A8-E660B7CF87B6}"/>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E2A836F-DB20-4905-AE83-C173F41D667C}"/>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30D058F-EC24-4452-A438-253C95C792D1}"/>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740351F-9E3F-4FA5-ADB2-A7FF9420C68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B457100-E134-4AE8-ADE0-75D386841EB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AA547BDA-8FB5-49A0-820B-A287BA89BAC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B4EBEC8-C400-4241-81BB-F12E2DC9EDA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macro="" textlink="">
      <xdr:nvSpPr>
        <xdr:cNvPr id="66" name="Text Box 15">
          <a:extLst>
            <a:ext uri="{FF2B5EF4-FFF2-40B4-BE49-F238E27FC236}">
              <a16:creationId xmlns:a16="http://schemas.microsoft.com/office/drawing/2014/main" id="{EE09B34A-1ECC-4B63-8CC3-3032AA214842}"/>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macro="" textlink="">
      <xdr:nvSpPr>
        <xdr:cNvPr id="67" name="Text Box 16">
          <a:extLst>
            <a:ext uri="{FF2B5EF4-FFF2-40B4-BE49-F238E27FC236}">
              <a16:creationId xmlns:a16="http://schemas.microsoft.com/office/drawing/2014/main" id="{0523DBB8-E03F-47BD-9F2F-9A2298923347}"/>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68" name="Text Box 17">
          <a:extLst>
            <a:ext uri="{FF2B5EF4-FFF2-40B4-BE49-F238E27FC236}">
              <a16:creationId xmlns:a16="http://schemas.microsoft.com/office/drawing/2014/main" id="{E56E7827-B360-4075-8E9F-9EA8A0DAFD43}"/>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69" name="Text Box 18">
          <a:extLst>
            <a:ext uri="{FF2B5EF4-FFF2-40B4-BE49-F238E27FC236}">
              <a16:creationId xmlns:a16="http://schemas.microsoft.com/office/drawing/2014/main" id="{D5ADCBD0-3E89-4F93-A521-A18E411E3F4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70" name="Text Box 19">
          <a:extLst>
            <a:ext uri="{FF2B5EF4-FFF2-40B4-BE49-F238E27FC236}">
              <a16:creationId xmlns:a16="http://schemas.microsoft.com/office/drawing/2014/main" id="{AB6519A2-3EEB-47CF-88A3-D4489DA4811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macro="" textlink="">
      <xdr:nvSpPr>
        <xdr:cNvPr id="73" name="Text Box 22">
          <a:extLst>
            <a:ext uri="{FF2B5EF4-FFF2-40B4-BE49-F238E27FC236}">
              <a16:creationId xmlns:a16="http://schemas.microsoft.com/office/drawing/2014/main" id="{DE903EAD-A8A2-42D4-A3DB-408CFA9AA907}"/>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75" name="Text Box 24">
          <a:extLst>
            <a:ext uri="{FF2B5EF4-FFF2-40B4-BE49-F238E27FC236}">
              <a16:creationId xmlns:a16="http://schemas.microsoft.com/office/drawing/2014/main" id="{FBA4022C-A780-4473-B3A8-6E7FFF28AE2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77" name="Text Box 26">
          <a:extLst>
            <a:ext uri="{FF2B5EF4-FFF2-40B4-BE49-F238E27FC236}">
              <a16:creationId xmlns:a16="http://schemas.microsoft.com/office/drawing/2014/main" id="{5E65D124-EA32-4B75-9B00-C8FD0B6125B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91" name="Text Box 40">
          <a:extLst>
            <a:ext uri="{FF2B5EF4-FFF2-40B4-BE49-F238E27FC236}">
              <a16:creationId xmlns:a16="http://schemas.microsoft.com/office/drawing/2014/main" id="{12D71A0A-7374-4959-BF0F-D90122E55A2A}"/>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92" name="Text Box 41">
          <a:extLst>
            <a:ext uri="{FF2B5EF4-FFF2-40B4-BE49-F238E27FC236}">
              <a16:creationId xmlns:a16="http://schemas.microsoft.com/office/drawing/2014/main" id="{0DC45413-9037-4900-92CB-30F52BC6A43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93" name="Text Box 42">
          <a:extLst>
            <a:ext uri="{FF2B5EF4-FFF2-40B4-BE49-F238E27FC236}">
              <a16:creationId xmlns:a16="http://schemas.microsoft.com/office/drawing/2014/main" id="{CDC4C722-FFA6-4D42-BA1D-BE2CE0F8FDD3}"/>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94" name="Text Box 43">
          <a:extLst>
            <a:ext uri="{FF2B5EF4-FFF2-40B4-BE49-F238E27FC236}">
              <a16:creationId xmlns:a16="http://schemas.microsoft.com/office/drawing/2014/main" id="{121A2F74-3525-476D-91DB-910DE2AFC51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macro="" textlink="">
      <xdr:nvSpPr>
        <xdr:cNvPr id="95" name="Text Box 44">
          <a:extLst>
            <a:ext uri="{FF2B5EF4-FFF2-40B4-BE49-F238E27FC236}">
              <a16:creationId xmlns:a16="http://schemas.microsoft.com/office/drawing/2014/main" id="{1A751C28-4EEF-4A29-9D40-F02145796D2F}"/>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macro="" textlink="">
      <xdr:nvSpPr>
        <xdr:cNvPr id="96" name="Text Box 45">
          <a:extLst>
            <a:ext uri="{FF2B5EF4-FFF2-40B4-BE49-F238E27FC236}">
              <a16:creationId xmlns:a16="http://schemas.microsoft.com/office/drawing/2014/main" id="{AB785CFB-456B-44B1-A491-DC13356C8436}"/>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macro="" textlink="">
      <xdr:nvSpPr>
        <xdr:cNvPr id="97" name="Text Box 46">
          <a:extLst>
            <a:ext uri="{FF2B5EF4-FFF2-40B4-BE49-F238E27FC236}">
              <a16:creationId xmlns:a16="http://schemas.microsoft.com/office/drawing/2014/main" id="{9DD94B60-7F22-4E7B-8D65-F30BAC104B59}"/>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98" name="Text Box 47">
          <a:extLst>
            <a:ext uri="{FF2B5EF4-FFF2-40B4-BE49-F238E27FC236}">
              <a16:creationId xmlns:a16="http://schemas.microsoft.com/office/drawing/2014/main" id="{EA517EB4-90A2-47F9-9E83-436739BD91F8}"/>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99" name="Text Box 48">
          <a:extLst>
            <a:ext uri="{FF2B5EF4-FFF2-40B4-BE49-F238E27FC236}">
              <a16:creationId xmlns:a16="http://schemas.microsoft.com/office/drawing/2014/main" id="{5725EE58-7585-4692-9D87-1213FA7DC72F}"/>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00" name="Text Box 49">
          <a:extLst>
            <a:ext uri="{FF2B5EF4-FFF2-40B4-BE49-F238E27FC236}">
              <a16:creationId xmlns:a16="http://schemas.microsoft.com/office/drawing/2014/main" id="{FD27D87F-7850-4F02-A541-6A2F2106A751}"/>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01" name="Text Box 50">
          <a:extLst>
            <a:ext uri="{FF2B5EF4-FFF2-40B4-BE49-F238E27FC236}">
              <a16:creationId xmlns:a16="http://schemas.microsoft.com/office/drawing/2014/main" id="{E14449E6-65C5-49F0-98D4-CFFEF469FABB}"/>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9DEDF7F9-D452-4020-933F-BADD1B59D6F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BA360F53-3213-4A9A-A398-0E2706788AD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45EFC6C-4808-42C3-87E6-D3B9BE81A0E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992263C-72E6-43B2-83FF-F4E35E7FD06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55A0A81-3055-45D5-9D4C-C256DAF840A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494232C-DD4E-46C7-85D5-96EBEBC265F4}"/>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F4D2C74-C7BB-4963-AB47-EE4D711D65B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7EB74578-728E-471B-B848-5EEBCAF7BA8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735A017-2848-4334-BC41-76CBC14F012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159C00C5-AC0B-4129-A4B4-D2BC1624016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macro="" textlink="">
      <xdr:nvSpPr>
        <xdr:cNvPr id="116" name="Text Box 15">
          <a:extLst>
            <a:ext uri="{FF2B5EF4-FFF2-40B4-BE49-F238E27FC236}">
              <a16:creationId xmlns:a16="http://schemas.microsoft.com/office/drawing/2014/main" id="{6894F1C4-479C-4830-AB06-A7D71D75777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macro="" textlink="">
      <xdr:nvSpPr>
        <xdr:cNvPr id="117" name="Text Box 16">
          <a:extLst>
            <a:ext uri="{FF2B5EF4-FFF2-40B4-BE49-F238E27FC236}">
              <a16:creationId xmlns:a16="http://schemas.microsoft.com/office/drawing/2014/main" id="{827C2B37-14D4-41BD-BFCE-659731CB2103}"/>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18" name="Text Box 17">
          <a:extLst>
            <a:ext uri="{FF2B5EF4-FFF2-40B4-BE49-F238E27FC236}">
              <a16:creationId xmlns:a16="http://schemas.microsoft.com/office/drawing/2014/main" id="{11602445-9061-4612-B13D-5D9F7E1AD3C7}"/>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19" name="Text Box 18">
          <a:extLst>
            <a:ext uri="{FF2B5EF4-FFF2-40B4-BE49-F238E27FC236}">
              <a16:creationId xmlns:a16="http://schemas.microsoft.com/office/drawing/2014/main" id="{6C475955-EC73-42ED-9D29-C67124235CD3}"/>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20" name="Text Box 19">
          <a:extLst>
            <a:ext uri="{FF2B5EF4-FFF2-40B4-BE49-F238E27FC236}">
              <a16:creationId xmlns:a16="http://schemas.microsoft.com/office/drawing/2014/main" id="{8FFF67D4-0D72-4FD0-BEE6-2FA8EAC6BDC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macro="" textlink="">
      <xdr:nvSpPr>
        <xdr:cNvPr id="123" name="Text Box 22">
          <a:extLst>
            <a:ext uri="{FF2B5EF4-FFF2-40B4-BE49-F238E27FC236}">
              <a16:creationId xmlns:a16="http://schemas.microsoft.com/office/drawing/2014/main" id="{B6012E57-7CA6-4933-80FB-5D714E8C99B8}"/>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25" name="Text Box 24">
          <a:extLst>
            <a:ext uri="{FF2B5EF4-FFF2-40B4-BE49-F238E27FC236}">
              <a16:creationId xmlns:a16="http://schemas.microsoft.com/office/drawing/2014/main" id="{F9F1A174-BA98-4F5F-8049-1BCA25286303}"/>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27" name="Text Box 26">
          <a:extLst>
            <a:ext uri="{FF2B5EF4-FFF2-40B4-BE49-F238E27FC236}">
              <a16:creationId xmlns:a16="http://schemas.microsoft.com/office/drawing/2014/main" id="{108BF0E0-EF5B-4B38-92C7-95960E9629D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xdr:row>
      <xdr:rowOff>0</xdr:rowOff>
    </xdr:from>
    <xdr:to>
      <xdr:col>6</xdr:col>
      <xdr:colOff>467134</xdr:colOff>
      <xdr:row>7</xdr:row>
      <xdr:rowOff>0</xdr:rowOff>
    </xdr:to>
    <xdr:sp macro="" textlink="">
      <xdr:nvSpPr>
        <xdr:cNvPr id="129" name="Text Box 28">
          <a:extLst>
            <a:ext uri="{FF2B5EF4-FFF2-40B4-BE49-F238E27FC236}">
              <a16:creationId xmlns:a16="http://schemas.microsoft.com/office/drawing/2014/main" id="{DEE80644-4D07-4268-A565-6F4398EE9FBC}"/>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xdr:row>
      <xdr:rowOff>0</xdr:rowOff>
    </xdr:from>
    <xdr:to>
      <xdr:col>6</xdr:col>
      <xdr:colOff>467134</xdr:colOff>
      <xdr:row>7</xdr:row>
      <xdr:rowOff>0</xdr:rowOff>
    </xdr:to>
    <xdr:sp macro="" textlink="">
      <xdr:nvSpPr>
        <xdr:cNvPr id="130" name="Text Box 29">
          <a:extLst>
            <a:ext uri="{FF2B5EF4-FFF2-40B4-BE49-F238E27FC236}">
              <a16:creationId xmlns:a16="http://schemas.microsoft.com/office/drawing/2014/main" id="{565FF6E8-3E2B-4D94-89DD-4FE54876587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xdr:row>
      <xdr:rowOff>0</xdr:rowOff>
    </xdr:from>
    <xdr:to>
      <xdr:col>6</xdr:col>
      <xdr:colOff>467134</xdr:colOff>
      <xdr:row>7</xdr:row>
      <xdr:rowOff>0</xdr:rowOff>
    </xdr:to>
    <xdr:sp macro="" textlink="">
      <xdr:nvSpPr>
        <xdr:cNvPr id="131" name="Text Box 30">
          <a:extLst>
            <a:ext uri="{FF2B5EF4-FFF2-40B4-BE49-F238E27FC236}">
              <a16:creationId xmlns:a16="http://schemas.microsoft.com/office/drawing/2014/main" id="{6B30431A-545C-4D22-B1B6-88512C496687}"/>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xdr:row>
      <xdr:rowOff>0</xdr:rowOff>
    </xdr:from>
    <xdr:to>
      <xdr:col>10</xdr:col>
      <xdr:colOff>323980</xdr:colOff>
      <xdr:row>7</xdr:row>
      <xdr:rowOff>0</xdr:rowOff>
    </xdr:to>
    <xdr:sp macro="" textlink="">
      <xdr:nvSpPr>
        <xdr:cNvPr id="132" name="Text Box 31">
          <a:extLst>
            <a:ext uri="{FF2B5EF4-FFF2-40B4-BE49-F238E27FC236}">
              <a16:creationId xmlns:a16="http://schemas.microsoft.com/office/drawing/2014/main" id="{041E96AF-CD2D-4BE5-90A0-2233A7C16C76}"/>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xdr:row>
      <xdr:rowOff>0</xdr:rowOff>
    </xdr:from>
    <xdr:to>
      <xdr:col>0</xdr:col>
      <xdr:colOff>180975</xdr:colOff>
      <xdr:row>7</xdr:row>
      <xdr:rowOff>0</xdr:rowOff>
    </xdr:to>
    <xdr:sp macro="" textlink="">
      <xdr:nvSpPr>
        <xdr:cNvPr id="138" name="Text Box 37">
          <a:extLst>
            <a:ext uri="{FF2B5EF4-FFF2-40B4-BE49-F238E27FC236}">
              <a16:creationId xmlns:a16="http://schemas.microsoft.com/office/drawing/2014/main" id="{AE061824-41BE-460A-8089-CA3F4BE5F01D}"/>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41" name="Text Box 40">
          <a:extLst>
            <a:ext uri="{FF2B5EF4-FFF2-40B4-BE49-F238E27FC236}">
              <a16:creationId xmlns:a16="http://schemas.microsoft.com/office/drawing/2014/main" id="{CD429F51-E698-4829-9785-1CA8D8F0FC3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42" name="Text Box 41">
          <a:extLst>
            <a:ext uri="{FF2B5EF4-FFF2-40B4-BE49-F238E27FC236}">
              <a16:creationId xmlns:a16="http://schemas.microsoft.com/office/drawing/2014/main" id="{344302D3-AFB6-4C5E-8A38-7A557036D8A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43" name="Text Box 42">
          <a:extLst>
            <a:ext uri="{FF2B5EF4-FFF2-40B4-BE49-F238E27FC236}">
              <a16:creationId xmlns:a16="http://schemas.microsoft.com/office/drawing/2014/main" id="{7244EB5B-C411-4A35-8635-D4F211F320A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44" name="Text Box 43">
          <a:extLst>
            <a:ext uri="{FF2B5EF4-FFF2-40B4-BE49-F238E27FC236}">
              <a16:creationId xmlns:a16="http://schemas.microsoft.com/office/drawing/2014/main" id="{7C0125BC-C1F6-4277-9AF5-96D2D88BF0A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macro="" textlink="">
      <xdr:nvSpPr>
        <xdr:cNvPr id="145" name="Text Box 44">
          <a:extLst>
            <a:ext uri="{FF2B5EF4-FFF2-40B4-BE49-F238E27FC236}">
              <a16:creationId xmlns:a16="http://schemas.microsoft.com/office/drawing/2014/main" id="{FC248AC9-6DC5-4AB2-87C4-2D175CC9E523}"/>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macro="" textlink="">
      <xdr:nvSpPr>
        <xdr:cNvPr id="146" name="Text Box 45">
          <a:extLst>
            <a:ext uri="{FF2B5EF4-FFF2-40B4-BE49-F238E27FC236}">
              <a16:creationId xmlns:a16="http://schemas.microsoft.com/office/drawing/2014/main" id="{19F4067B-52B2-4B71-B142-D3ABAE4AE3C4}"/>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macro="" textlink="">
      <xdr:nvSpPr>
        <xdr:cNvPr id="147" name="Text Box 46">
          <a:extLst>
            <a:ext uri="{FF2B5EF4-FFF2-40B4-BE49-F238E27FC236}">
              <a16:creationId xmlns:a16="http://schemas.microsoft.com/office/drawing/2014/main" id="{BB6BDB37-EC84-44BD-8C6B-CEC4C7BF9B60}"/>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48" name="Text Box 47">
          <a:extLst>
            <a:ext uri="{FF2B5EF4-FFF2-40B4-BE49-F238E27FC236}">
              <a16:creationId xmlns:a16="http://schemas.microsoft.com/office/drawing/2014/main" id="{1B9D87F4-73A5-4B26-8D54-B74395DC4311}"/>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49" name="Text Box 48">
          <a:extLst>
            <a:ext uri="{FF2B5EF4-FFF2-40B4-BE49-F238E27FC236}">
              <a16:creationId xmlns:a16="http://schemas.microsoft.com/office/drawing/2014/main" id="{4ABCFDFD-7F87-4EAC-AB59-97682EBFB93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50" name="Text Box 49">
          <a:extLst>
            <a:ext uri="{FF2B5EF4-FFF2-40B4-BE49-F238E27FC236}">
              <a16:creationId xmlns:a16="http://schemas.microsoft.com/office/drawing/2014/main" id="{74160B66-8D5D-4D52-938A-C0A5009D0B34}"/>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51" name="Text Box 50">
          <a:extLst>
            <a:ext uri="{FF2B5EF4-FFF2-40B4-BE49-F238E27FC236}">
              <a16:creationId xmlns:a16="http://schemas.microsoft.com/office/drawing/2014/main" id="{856004A2-D29E-40E4-B14B-71D5D21970E9}"/>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9FD50164-974D-41C0-9599-E487A15367F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DBF34E3B-F744-4CDE-A415-76FE179D2FB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826E1124-C304-4DBD-AE6F-BB6CAF3F172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B15878AF-FF1B-4C1C-8908-197D18A074A9}"/>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CF00060-C320-4DD0-93DB-3E131E761A6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3EEF7394-BCC9-40D4-9A0B-945BA4E7317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DC977A04-DD07-4681-A3CA-4CE2F773B80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1A5F7A-4447-443A-A8D1-12DDA70F1BC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0AC87AB-4EDB-4CE1-B046-731A50734587}"/>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macro="" textlink="">
      <xdr:nvSpPr>
        <xdr:cNvPr id="165" name="Text Box 15">
          <a:extLst>
            <a:ext uri="{FF2B5EF4-FFF2-40B4-BE49-F238E27FC236}">
              <a16:creationId xmlns:a16="http://schemas.microsoft.com/office/drawing/2014/main" id="{2550A880-783D-4343-958A-AA5A63F3643F}"/>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macro="" textlink="">
      <xdr:nvSpPr>
        <xdr:cNvPr id="166" name="Text Box 16">
          <a:extLst>
            <a:ext uri="{FF2B5EF4-FFF2-40B4-BE49-F238E27FC236}">
              <a16:creationId xmlns:a16="http://schemas.microsoft.com/office/drawing/2014/main" id="{7C2E6BA9-91C1-442A-9718-9DB5FC8580FA}"/>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67" name="Text Box 17">
          <a:extLst>
            <a:ext uri="{FF2B5EF4-FFF2-40B4-BE49-F238E27FC236}">
              <a16:creationId xmlns:a16="http://schemas.microsoft.com/office/drawing/2014/main" id="{FBDCE96A-69F1-4461-8C73-0532448CF60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68" name="Text Box 18">
          <a:extLst>
            <a:ext uri="{FF2B5EF4-FFF2-40B4-BE49-F238E27FC236}">
              <a16:creationId xmlns:a16="http://schemas.microsoft.com/office/drawing/2014/main" id="{4B942BA8-FED9-40C0-8B01-1F0E28AFAB6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69" name="Text Box 19">
          <a:extLst>
            <a:ext uri="{FF2B5EF4-FFF2-40B4-BE49-F238E27FC236}">
              <a16:creationId xmlns:a16="http://schemas.microsoft.com/office/drawing/2014/main" id="{08852689-4E78-4949-A847-AE6FD414B64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macro="" textlink="">
      <xdr:nvSpPr>
        <xdr:cNvPr id="172" name="Text Box 22">
          <a:extLst>
            <a:ext uri="{FF2B5EF4-FFF2-40B4-BE49-F238E27FC236}">
              <a16:creationId xmlns:a16="http://schemas.microsoft.com/office/drawing/2014/main" id="{89DE3B9F-DB21-425C-A376-B531015A7D4B}"/>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74" name="Text Box 24">
          <a:extLst>
            <a:ext uri="{FF2B5EF4-FFF2-40B4-BE49-F238E27FC236}">
              <a16:creationId xmlns:a16="http://schemas.microsoft.com/office/drawing/2014/main" id="{2066E01E-29AF-4463-BBE1-5454E6586BF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76" name="Text Box 26">
          <a:extLst>
            <a:ext uri="{FF2B5EF4-FFF2-40B4-BE49-F238E27FC236}">
              <a16:creationId xmlns:a16="http://schemas.microsoft.com/office/drawing/2014/main" id="{DC62E793-9DEE-4053-9678-08C7D27ABC7A}"/>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xdr:row>
      <xdr:rowOff>0</xdr:rowOff>
    </xdr:from>
    <xdr:to>
      <xdr:col>6</xdr:col>
      <xdr:colOff>467134</xdr:colOff>
      <xdr:row>7</xdr:row>
      <xdr:rowOff>0</xdr:rowOff>
    </xdr:to>
    <xdr:sp macro="" textlink="">
      <xdr:nvSpPr>
        <xdr:cNvPr id="178" name="Text Box 28">
          <a:extLst>
            <a:ext uri="{FF2B5EF4-FFF2-40B4-BE49-F238E27FC236}">
              <a16:creationId xmlns:a16="http://schemas.microsoft.com/office/drawing/2014/main" id="{C5BEBEE1-25E1-4E4F-8466-22D7CE68F9E2}"/>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xdr:row>
      <xdr:rowOff>0</xdr:rowOff>
    </xdr:from>
    <xdr:to>
      <xdr:col>6</xdr:col>
      <xdr:colOff>467134</xdr:colOff>
      <xdr:row>7</xdr:row>
      <xdr:rowOff>0</xdr:rowOff>
    </xdr:to>
    <xdr:sp macro="" textlink="">
      <xdr:nvSpPr>
        <xdr:cNvPr id="179" name="Text Box 29">
          <a:extLst>
            <a:ext uri="{FF2B5EF4-FFF2-40B4-BE49-F238E27FC236}">
              <a16:creationId xmlns:a16="http://schemas.microsoft.com/office/drawing/2014/main" id="{7AC2A7A9-0DF2-4FCE-AE69-F34AFB291CA5}"/>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xdr:row>
      <xdr:rowOff>0</xdr:rowOff>
    </xdr:from>
    <xdr:to>
      <xdr:col>6</xdr:col>
      <xdr:colOff>467134</xdr:colOff>
      <xdr:row>7</xdr:row>
      <xdr:rowOff>0</xdr:rowOff>
    </xdr:to>
    <xdr:sp macro="" textlink="">
      <xdr:nvSpPr>
        <xdr:cNvPr id="180" name="Text Box 30">
          <a:extLst>
            <a:ext uri="{FF2B5EF4-FFF2-40B4-BE49-F238E27FC236}">
              <a16:creationId xmlns:a16="http://schemas.microsoft.com/office/drawing/2014/main" id="{E33EAD66-6603-4DA4-8A36-ADAFD0A3F444}"/>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xdr:row>
      <xdr:rowOff>0</xdr:rowOff>
    </xdr:from>
    <xdr:to>
      <xdr:col>10</xdr:col>
      <xdr:colOff>323980</xdr:colOff>
      <xdr:row>7</xdr:row>
      <xdr:rowOff>0</xdr:rowOff>
    </xdr:to>
    <xdr:sp macro="" textlink="">
      <xdr:nvSpPr>
        <xdr:cNvPr id="181" name="Text Box 31">
          <a:extLst>
            <a:ext uri="{FF2B5EF4-FFF2-40B4-BE49-F238E27FC236}">
              <a16:creationId xmlns:a16="http://schemas.microsoft.com/office/drawing/2014/main" id="{9474E89F-8FD8-4A78-83CE-7BA220D9ADCC}"/>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xdr:row>
      <xdr:rowOff>0</xdr:rowOff>
    </xdr:from>
    <xdr:to>
      <xdr:col>0</xdr:col>
      <xdr:colOff>180975</xdr:colOff>
      <xdr:row>7</xdr:row>
      <xdr:rowOff>0</xdr:rowOff>
    </xdr:to>
    <xdr:sp macro="" textlink="">
      <xdr:nvSpPr>
        <xdr:cNvPr id="187" name="Text Box 37">
          <a:extLst>
            <a:ext uri="{FF2B5EF4-FFF2-40B4-BE49-F238E27FC236}">
              <a16:creationId xmlns:a16="http://schemas.microsoft.com/office/drawing/2014/main" id="{D5C56E33-8D75-4811-B7E9-0F7D46D565FB}"/>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90" name="Text Box 40">
          <a:extLst>
            <a:ext uri="{FF2B5EF4-FFF2-40B4-BE49-F238E27FC236}">
              <a16:creationId xmlns:a16="http://schemas.microsoft.com/office/drawing/2014/main" id="{E5885E08-D454-469F-994A-CA472B33C88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91" name="Text Box 41">
          <a:extLst>
            <a:ext uri="{FF2B5EF4-FFF2-40B4-BE49-F238E27FC236}">
              <a16:creationId xmlns:a16="http://schemas.microsoft.com/office/drawing/2014/main" id="{37FEE406-CF10-428F-BFBE-E86CE773BE1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92" name="Text Box 42">
          <a:extLst>
            <a:ext uri="{FF2B5EF4-FFF2-40B4-BE49-F238E27FC236}">
              <a16:creationId xmlns:a16="http://schemas.microsoft.com/office/drawing/2014/main" id="{6A7FAC68-64EF-4969-9CAF-0AA58E233E33}"/>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93" name="Text Box 43">
          <a:extLst>
            <a:ext uri="{FF2B5EF4-FFF2-40B4-BE49-F238E27FC236}">
              <a16:creationId xmlns:a16="http://schemas.microsoft.com/office/drawing/2014/main" id="{44698E06-D564-47D1-BB55-BDEA445BA57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macro="" textlink="">
      <xdr:nvSpPr>
        <xdr:cNvPr id="194" name="Text Box 44">
          <a:extLst>
            <a:ext uri="{FF2B5EF4-FFF2-40B4-BE49-F238E27FC236}">
              <a16:creationId xmlns:a16="http://schemas.microsoft.com/office/drawing/2014/main" id="{B0BD845C-43B2-42E6-9F38-B3D2783341BC}"/>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macro="" textlink="">
      <xdr:nvSpPr>
        <xdr:cNvPr id="195" name="Text Box 45">
          <a:extLst>
            <a:ext uri="{FF2B5EF4-FFF2-40B4-BE49-F238E27FC236}">
              <a16:creationId xmlns:a16="http://schemas.microsoft.com/office/drawing/2014/main" id="{3F3C952E-9E27-4F47-83C2-83E6EDF1C9C5}"/>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macro="" textlink="">
      <xdr:nvSpPr>
        <xdr:cNvPr id="196" name="Text Box 46">
          <a:extLst>
            <a:ext uri="{FF2B5EF4-FFF2-40B4-BE49-F238E27FC236}">
              <a16:creationId xmlns:a16="http://schemas.microsoft.com/office/drawing/2014/main" id="{801F958D-A291-45AE-893F-DD773C310D4D}"/>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97" name="Text Box 47">
          <a:extLst>
            <a:ext uri="{FF2B5EF4-FFF2-40B4-BE49-F238E27FC236}">
              <a16:creationId xmlns:a16="http://schemas.microsoft.com/office/drawing/2014/main" id="{51E14B77-819D-4B3D-9E2F-79797612CC1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98" name="Text Box 48">
          <a:extLst>
            <a:ext uri="{FF2B5EF4-FFF2-40B4-BE49-F238E27FC236}">
              <a16:creationId xmlns:a16="http://schemas.microsoft.com/office/drawing/2014/main" id="{928FCF0C-73C3-4735-AB64-114525699B3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99" name="Text Box 49">
          <a:extLst>
            <a:ext uri="{FF2B5EF4-FFF2-40B4-BE49-F238E27FC236}">
              <a16:creationId xmlns:a16="http://schemas.microsoft.com/office/drawing/2014/main" id="{FA1B6351-1F37-43B0-8720-766E7FBAA0CF}"/>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200" name="Text Box 50">
          <a:extLst>
            <a:ext uri="{FF2B5EF4-FFF2-40B4-BE49-F238E27FC236}">
              <a16:creationId xmlns:a16="http://schemas.microsoft.com/office/drawing/2014/main" id="{01D2AB3F-611B-4D9D-97EE-95035373126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69CE7B7D-481D-48B7-8E3C-DF3BB790B38B}"/>
            </a:ext>
          </a:extLst>
        </xdr:cNvPr>
        <xdr:cNvSpPr/>
      </xdr:nvSpPr>
      <xdr:spPr>
        <a:xfrm>
          <a:off x="0" y="340360"/>
          <a:ext cx="1239520" cy="340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91D08695-CF11-42CB-845E-4C2A3F3D6EDB}"/>
            </a:ext>
          </a:extLst>
        </xdr:cNvPr>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D3151488-6B89-40D5-8C61-21E3710D83FD}"/>
            </a:ext>
          </a:extLst>
        </xdr:cNvPr>
        <xdr:cNvSpPr/>
      </xdr:nvSpPr>
      <xdr:spPr>
        <a:xfrm>
          <a:off x="142875" y="16592549"/>
          <a:ext cx="12578715" cy="21240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411480</xdr:colOff>
      <xdr:row>14</xdr:row>
      <xdr:rowOff>53340</xdr:rowOff>
    </xdr:from>
    <xdr:to>
      <xdr:col>30</xdr:col>
      <xdr:colOff>182880</xdr:colOff>
      <xdr:row>19</xdr:row>
      <xdr:rowOff>45720</xdr:rowOff>
    </xdr:to>
    <xdr:sp macro="" textlink="">
      <xdr:nvSpPr>
        <xdr:cNvPr id="2" name="テキスト ボックス 1">
          <a:extLst>
            <a:ext uri="{FF2B5EF4-FFF2-40B4-BE49-F238E27FC236}">
              <a16:creationId xmlns:a16="http://schemas.microsoft.com/office/drawing/2014/main" id="{286E5151-AE52-2175-2AE0-A57BB0A0C381}"/>
            </a:ext>
          </a:extLst>
        </xdr:cNvPr>
        <xdr:cNvSpPr txBox="1"/>
      </xdr:nvSpPr>
      <xdr:spPr>
        <a:xfrm>
          <a:off x="1661160" y="2552700"/>
          <a:ext cx="7391400" cy="11353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a:t>柏崎市では基本的に、この別紙７ではなく、標準様式１で作成・提出をお願いします。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O962"/>
  <sheetViews>
    <sheetView showGridLines="0" tabSelected="1" view="pageBreakPreview" zoomScaleNormal="70" zoomScaleSheetLayoutView="100" workbookViewId="0">
      <selection activeCell="AN13" sqref="AN13"/>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40" width="3" style="3" customWidth="1"/>
    <col min="41" max="16384" width="9" style="3"/>
  </cols>
  <sheetData>
    <row r="1" spans="2:41" s="2" customFormat="1" x14ac:dyDescent="0.2"/>
    <row r="2" spans="2:41" s="2" customForma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1" s="2" customFormat="1" ht="14.25" customHeight="1" x14ac:dyDescent="0.2">
      <c r="AB3" s="345" t="s">
        <v>46</v>
      </c>
      <c r="AC3" s="346"/>
      <c r="AD3" s="346"/>
      <c r="AE3" s="346"/>
      <c r="AF3" s="347"/>
      <c r="AG3" s="388"/>
      <c r="AH3" s="389"/>
      <c r="AI3" s="389"/>
      <c r="AJ3" s="389"/>
      <c r="AK3" s="389"/>
      <c r="AL3" s="389"/>
      <c r="AM3" s="389"/>
      <c r="AN3" s="390"/>
      <c r="AO3" s="53"/>
    </row>
    <row r="4" spans="2:41" s="2" customFormat="1" x14ac:dyDescent="0.2"/>
    <row r="5" spans="2:41" s="2" customFormat="1" x14ac:dyDescent="0.2">
      <c r="B5" s="400" t="s">
        <v>280</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10"/>
      <c r="AM5" s="10"/>
      <c r="AN5" s="10"/>
    </row>
    <row r="6" spans="2:41" s="2" customFormat="1" x14ac:dyDescent="0.2">
      <c r="B6" s="400" t="s">
        <v>112</v>
      </c>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10"/>
      <c r="AM6" s="10"/>
      <c r="AN6" s="10"/>
    </row>
    <row r="7" spans="2:41" s="2" customFormat="1" ht="13.5" customHeight="1" x14ac:dyDescent="0.2">
      <c r="AE7" s="14" t="s">
        <v>47</v>
      </c>
      <c r="AF7" s="400"/>
      <c r="AG7" s="400"/>
      <c r="AH7" s="2" t="s">
        <v>48</v>
      </c>
      <c r="AI7" s="400"/>
      <c r="AJ7" s="400"/>
      <c r="AK7" s="2" t="s">
        <v>49</v>
      </c>
      <c r="AL7" s="391"/>
      <c r="AM7" s="391"/>
      <c r="AN7" s="2" t="s">
        <v>292</v>
      </c>
    </row>
    <row r="8" spans="2:41" s="2" customFormat="1" x14ac:dyDescent="0.2">
      <c r="E8" s="2" t="s">
        <v>295</v>
      </c>
      <c r="L8" s="10"/>
      <c r="M8" s="10"/>
      <c r="N8" s="10"/>
      <c r="O8" s="10"/>
      <c r="P8" s="10"/>
      <c r="Q8" s="10"/>
      <c r="R8" s="10"/>
      <c r="S8" s="10"/>
      <c r="T8" s="10"/>
    </row>
    <row r="9" spans="2:41" s="2" customFormat="1" x14ac:dyDescent="0.2">
      <c r="AA9" s="14" t="s">
        <v>281</v>
      </c>
      <c r="AB9" s="392"/>
      <c r="AC9" s="392"/>
      <c r="AD9" s="392"/>
      <c r="AE9" s="392"/>
      <c r="AF9" s="392"/>
      <c r="AG9" s="392"/>
      <c r="AH9" s="392"/>
      <c r="AI9" s="392"/>
      <c r="AJ9" s="392"/>
      <c r="AK9" s="392"/>
      <c r="AL9" s="392"/>
      <c r="AM9" s="392"/>
      <c r="AN9" s="392"/>
    </row>
    <row r="10" spans="2:41" s="2" customFormat="1" x14ac:dyDescent="0.2">
      <c r="AA10" s="14" t="s">
        <v>282</v>
      </c>
      <c r="AB10" s="392"/>
      <c r="AC10" s="392"/>
      <c r="AD10" s="392"/>
      <c r="AE10" s="392"/>
      <c r="AF10" s="392"/>
      <c r="AG10" s="392"/>
      <c r="AH10" s="392"/>
      <c r="AI10" s="392"/>
      <c r="AJ10" s="392"/>
      <c r="AK10" s="392"/>
      <c r="AL10" s="392"/>
      <c r="AM10" s="392"/>
      <c r="AN10" s="392"/>
    </row>
    <row r="11" spans="2:41" s="2" customFormat="1" x14ac:dyDescent="0.2">
      <c r="AA11" s="14" t="s">
        <v>283</v>
      </c>
      <c r="AB11" s="392"/>
      <c r="AC11" s="392"/>
      <c r="AD11" s="392"/>
      <c r="AE11" s="392"/>
      <c r="AF11" s="392"/>
      <c r="AG11" s="392"/>
      <c r="AH11" s="392"/>
      <c r="AI11" s="392"/>
      <c r="AJ11" s="392"/>
      <c r="AK11" s="392"/>
      <c r="AL11" s="392"/>
      <c r="AM11" s="392"/>
      <c r="AN11" s="392"/>
    </row>
    <row r="12" spans="2:41" s="2" customFormat="1" x14ac:dyDescent="0.2">
      <c r="AA12" s="14"/>
      <c r="AB12" s="1"/>
      <c r="AC12" s="1"/>
      <c r="AD12" s="1"/>
      <c r="AE12" s="1"/>
      <c r="AF12" s="1"/>
      <c r="AG12" s="1"/>
      <c r="AH12" s="1"/>
      <c r="AI12" s="1"/>
      <c r="AJ12" s="1"/>
      <c r="AK12" s="1"/>
      <c r="AL12" s="1"/>
      <c r="AM12" s="1"/>
      <c r="AN12" s="1"/>
    </row>
    <row r="13" spans="2:41" s="2" customFormat="1" x14ac:dyDescent="0.2">
      <c r="C13" s="1" t="s">
        <v>291</v>
      </c>
      <c r="D13" s="1"/>
    </row>
    <row r="14" spans="2:41" s="2" customFormat="1" ht="6.75" customHeight="1" x14ac:dyDescent="0.2">
      <c r="C14" s="1"/>
      <c r="D14" s="1"/>
    </row>
    <row r="15" spans="2:41" s="2" customFormat="1" ht="14.25" customHeight="1" x14ac:dyDescent="0.2">
      <c r="B15" s="401" t="s">
        <v>50</v>
      </c>
      <c r="C15" s="352" t="s">
        <v>51</v>
      </c>
      <c r="D15" s="353"/>
      <c r="E15" s="353"/>
      <c r="F15" s="353"/>
      <c r="G15" s="353"/>
      <c r="H15" s="353"/>
      <c r="I15" s="353"/>
      <c r="J15" s="353"/>
      <c r="K15" s="353"/>
      <c r="L15" s="402"/>
      <c r="M15" s="325"/>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7"/>
    </row>
    <row r="16" spans="2:41" s="2" customFormat="1" ht="14.25" customHeight="1" x14ac:dyDescent="0.2">
      <c r="B16" s="376"/>
      <c r="C16" s="358" t="s">
        <v>52</v>
      </c>
      <c r="D16" s="359"/>
      <c r="E16" s="359"/>
      <c r="F16" s="359"/>
      <c r="G16" s="359"/>
      <c r="H16" s="359"/>
      <c r="I16" s="359"/>
      <c r="J16" s="359"/>
      <c r="K16" s="359"/>
      <c r="L16" s="359"/>
      <c r="M16" s="322"/>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324"/>
    </row>
    <row r="17" spans="2:40" s="2" customFormat="1" ht="13.5" customHeight="1" x14ac:dyDescent="0.2">
      <c r="B17" s="376"/>
      <c r="C17" s="352" t="s">
        <v>53</v>
      </c>
      <c r="D17" s="353"/>
      <c r="E17" s="353"/>
      <c r="F17" s="353"/>
      <c r="G17" s="353"/>
      <c r="H17" s="353"/>
      <c r="I17" s="353"/>
      <c r="J17" s="353"/>
      <c r="K17" s="353"/>
      <c r="L17" s="354"/>
      <c r="M17" s="361" t="s">
        <v>54</v>
      </c>
      <c r="N17" s="362"/>
      <c r="O17" s="362"/>
      <c r="P17" s="362"/>
      <c r="Q17" s="362"/>
      <c r="R17" s="362"/>
      <c r="S17" s="362"/>
      <c r="T17" s="52" t="s">
        <v>55</v>
      </c>
      <c r="U17" s="363"/>
      <c r="V17" s="363"/>
      <c r="W17" s="363"/>
      <c r="X17" s="52" t="s">
        <v>56</v>
      </c>
      <c r="Y17" s="362"/>
      <c r="Z17" s="362"/>
      <c r="AA17" s="362"/>
      <c r="AB17" s="362"/>
      <c r="AC17" s="362"/>
      <c r="AD17" s="362"/>
      <c r="AE17" s="362"/>
      <c r="AF17" s="362"/>
      <c r="AG17" s="362"/>
      <c r="AH17" s="362"/>
      <c r="AI17" s="362"/>
      <c r="AJ17" s="362"/>
      <c r="AK17" s="362"/>
      <c r="AL17" s="362"/>
      <c r="AM17" s="362"/>
      <c r="AN17" s="408"/>
    </row>
    <row r="18" spans="2:40" s="2" customFormat="1" ht="13.5" customHeight="1" x14ac:dyDescent="0.2">
      <c r="B18" s="376"/>
      <c r="C18" s="355"/>
      <c r="D18" s="356"/>
      <c r="E18" s="356"/>
      <c r="F18" s="356"/>
      <c r="G18" s="356"/>
      <c r="H18" s="356"/>
      <c r="I18" s="356"/>
      <c r="J18" s="356"/>
      <c r="K18" s="356"/>
      <c r="L18" s="357"/>
      <c r="M18" s="367" t="s">
        <v>284</v>
      </c>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9"/>
    </row>
    <row r="19" spans="2:40" s="2" customFormat="1" ht="13.5" customHeight="1" x14ac:dyDescent="0.2">
      <c r="B19" s="376"/>
      <c r="C19" s="358"/>
      <c r="D19" s="359"/>
      <c r="E19" s="359"/>
      <c r="F19" s="359"/>
      <c r="G19" s="359"/>
      <c r="H19" s="359"/>
      <c r="I19" s="359"/>
      <c r="J19" s="359"/>
      <c r="K19" s="359"/>
      <c r="L19" s="360"/>
      <c r="M19" s="405" t="s">
        <v>89</v>
      </c>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7"/>
    </row>
    <row r="20" spans="2:40" s="2" customFormat="1" ht="14.25" customHeight="1" x14ac:dyDescent="0.2">
      <c r="B20" s="376"/>
      <c r="C20" s="339" t="s">
        <v>58</v>
      </c>
      <c r="D20" s="340"/>
      <c r="E20" s="340"/>
      <c r="F20" s="340"/>
      <c r="G20" s="340"/>
      <c r="H20" s="340"/>
      <c r="I20" s="340"/>
      <c r="J20" s="340"/>
      <c r="K20" s="340"/>
      <c r="L20" s="340"/>
      <c r="M20" s="345" t="s">
        <v>59</v>
      </c>
      <c r="N20" s="346"/>
      <c r="O20" s="346"/>
      <c r="P20" s="346"/>
      <c r="Q20" s="347"/>
      <c r="R20" s="388"/>
      <c r="S20" s="389"/>
      <c r="T20" s="389"/>
      <c r="U20" s="389"/>
      <c r="V20" s="389"/>
      <c r="W20" s="389"/>
      <c r="X20" s="389"/>
      <c r="Y20" s="389"/>
      <c r="Z20" s="389"/>
      <c r="AA20" s="390"/>
      <c r="AB20" s="373" t="s">
        <v>60</v>
      </c>
      <c r="AC20" s="373"/>
      <c r="AD20" s="373"/>
      <c r="AE20" s="373"/>
      <c r="AF20" s="373"/>
      <c r="AG20" s="396"/>
      <c r="AH20" s="396"/>
      <c r="AI20" s="396"/>
      <c r="AJ20" s="396"/>
      <c r="AK20" s="396"/>
      <c r="AL20" s="396"/>
      <c r="AM20" s="396"/>
      <c r="AN20" s="396"/>
    </row>
    <row r="21" spans="2:40" ht="14.25" customHeight="1" x14ac:dyDescent="0.2">
      <c r="B21" s="376"/>
      <c r="C21" s="403" t="s">
        <v>90</v>
      </c>
      <c r="D21" s="404"/>
      <c r="E21" s="404"/>
      <c r="F21" s="404"/>
      <c r="G21" s="404"/>
      <c r="H21" s="404"/>
      <c r="I21" s="404"/>
      <c r="J21" s="404"/>
      <c r="K21" s="404"/>
      <c r="L21" s="404"/>
      <c r="M21" s="342"/>
      <c r="N21" s="343"/>
      <c r="O21" s="343"/>
      <c r="P21" s="343"/>
      <c r="Q21" s="343"/>
      <c r="R21" s="343"/>
      <c r="S21" s="343"/>
      <c r="T21" s="343"/>
      <c r="U21" s="344"/>
      <c r="V21" s="345" t="s">
        <v>61</v>
      </c>
      <c r="W21" s="346"/>
      <c r="X21" s="346"/>
      <c r="Y21" s="346"/>
      <c r="Z21" s="346"/>
      <c r="AA21" s="347"/>
      <c r="AB21" s="351"/>
      <c r="AC21" s="351"/>
      <c r="AD21" s="351"/>
      <c r="AE21" s="351"/>
      <c r="AF21" s="351"/>
      <c r="AG21" s="351"/>
      <c r="AH21" s="351"/>
      <c r="AI21" s="351"/>
      <c r="AJ21" s="351"/>
      <c r="AK21" s="351"/>
      <c r="AL21" s="351"/>
      <c r="AM21" s="351"/>
      <c r="AN21" s="351"/>
    </row>
    <row r="22" spans="2:40" ht="14.25" customHeight="1" x14ac:dyDescent="0.2">
      <c r="B22" s="376"/>
      <c r="C22" s="409" t="s">
        <v>91</v>
      </c>
      <c r="D22" s="410"/>
      <c r="E22" s="410"/>
      <c r="F22" s="410"/>
      <c r="G22" s="410"/>
      <c r="H22" s="410"/>
      <c r="I22" s="410"/>
      <c r="J22" s="410"/>
      <c r="K22" s="410"/>
      <c r="L22" s="410"/>
      <c r="M22" s="345" t="s">
        <v>62</v>
      </c>
      <c r="N22" s="346"/>
      <c r="O22" s="346"/>
      <c r="P22" s="346"/>
      <c r="Q22" s="347"/>
      <c r="R22" s="348"/>
      <c r="S22" s="349"/>
      <c r="T22" s="349"/>
      <c r="U22" s="349"/>
      <c r="V22" s="349"/>
      <c r="W22" s="349"/>
      <c r="X22" s="349"/>
      <c r="Y22" s="349"/>
      <c r="Z22" s="349"/>
      <c r="AA22" s="350"/>
      <c r="AB22" s="351" t="s">
        <v>63</v>
      </c>
      <c r="AC22" s="351"/>
      <c r="AD22" s="351"/>
      <c r="AE22" s="351"/>
      <c r="AF22" s="351"/>
      <c r="AG22" s="372"/>
      <c r="AH22" s="372"/>
      <c r="AI22" s="372"/>
      <c r="AJ22" s="372"/>
      <c r="AK22" s="372"/>
      <c r="AL22" s="372"/>
      <c r="AM22" s="372"/>
      <c r="AN22" s="372"/>
    </row>
    <row r="23" spans="2:40" ht="13.5" customHeight="1" x14ac:dyDescent="0.2">
      <c r="B23" s="376"/>
      <c r="C23" s="352" t="s">
        <v>64</v>
      </c>
      <c r="D23" s="353"/>
      <c r="E23" s="353"/>
      <c r="F23" s="353"/>
      <c r="G23" s="353"/>
      <c r="H23" s="353"/>
      <c r="I23" s="353"/>
      <c r="J23" s="353"/>
      <c r="K23" s="353"/>
      <c r="L23" s="354"/>
      <c r="M23" s="361" t="s">
        <v>54</v>
      </c>
      <c r="N23" s="362"/>
      <c r="O23" s="362"/>
      <c r="P23" s="362"/>
      <c r="Q23" s="362"/>
      <c r="R23" s="362"/>
      <c r="S23" s="362"/>
      <c r="T23" s="52" t="s">
        <v>55</v>
      </c>
      <c r="U23" s="363"/>
      <c r="V23" s="363"/>
      <c r="W23" s="363"/>
      <c r="X23" s="52" t="s">
        <v>56</v>
      </c>
      <c r="Y23" s="370"/>
      <c r="Z23" s="370"/>
      <c r="AA23" s="370"/>
      <c r="AB23" s="370"/>
      <c r="AC23" s="370"/>
      <c r="AD23" s="370"/>
      <c r="AE23" s="370"/>
      <c r="AF23" s="370"/>
      <c r="AG23" s="370"/>
      <c r="AH23" s="370"/>
      <c r="AI23" s="370"/>
      <c r="AJ23" s="370"/>
      <c r="AK23" s="370"/>
      <c r="AL23" s="370"/>
      <c r="AM23" s="370"/>
      <c r="AN23" s="371"/>
    </row>
    <row r="24" spans="2:40" ht="14.25" customHeight="1" x14ac:dyDescent="0.2">
      <c r="B24" s="376"/>
      <c r="C24" s="355"/>
      <c r="D24" s="356"/>
      <c r="E24" s="356"/>
      <c r="F24" s="356"/>
      <c r="G24" s="356"/>
      <c r="H24" s="356"/>
      <c r="I24" s="356"/>
      <c r="J24" s="356"/>
      <c r="K24" s="356"/>
      <c r="L24" s="357"/>
      <c r="M24" s="367" t="s">
        <v>285</v>
      </c>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9"/>
    </row>
    <row r="25" spans="2:40" x14ac:dyDescent="0.2">
      <c r="B25" s="377"/>
      <c r="C25" s="358"/>
      <c r="D25" s="359"/>
      <c r="E25" s="359"/>
      <c r="F25" s="359"/>
      <c r="G25" s="359"/>
      <c r="H25" s="359"/>
      <c r="I25" s="359"/>
      <c r="J25" s="359"/>
      <c r="K25" s="359"/>
      <c r="L25" s="360"/>
      <c r="M25" s="364"/>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6"/>
    </row>
    <row r="26" spans="2:40" ht="13.5" customHeight="1" x14ac:dyDescent="0.2">
      <c r="B26" s="411" t="s">
        <v>92</v>
      </c>
      <c r="C26" s="352" t="s">
        <v>65</v>
      </c>
      <c r="D26" s="353"/>
      <c r="E26" s="353"/>
      <c r="F26" s="353"/>
      <c r="G26" s="353"/>
      <c r="H26" s="353"/>
      <c r="I26" s="353"/>
      <c r="J26" s="353"/>
      <c r="K26" s="353"/>
      <c r="L26" s="353"/>
      <c r="M26" s="325"/>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7"/>
    </row>
    <row r="27" spans="2:40" ht="13.5" customHeight="1" x14ac:dyDescent="0.2">
      <c r="B27" s="412"/>
      <c r="C27" s="358" t="s">
        <v>66</v>
      </c>
      <c r="D27" s="359"/>
      <c r="E27" s="359"/>
      <c r="F27" s="359"/>
      <c r="G27" s="359"/>
      <c r="H27" s="359"/>
      <c r="I27" s="359"/>
      <c r="J27" s="359"/>
      <c r="K27" s="359"/>
      <c r="L27" s="359"/>
      <c r="M27" s="397"/>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9"/>
    </row>
    <row r="28" spans="2:40" ht="13.5" customHeight="1" x14ac:dyDescent="0.2">
      <c r="B28" s="412"/>
      <c r="C28" s="352" t="s">
        <v>93</v>
      </c>
      <c r="D28" s="353"/>
      <c r="E28" s="353"/>
      <c r="F28" s="353"/>
      <c r="G28" s="353"/>
      <c r="H28" s="353"/>
      <c r="I28" s="353"/>
      <c r="J28" s="353"/>
      <c r="K28" s="353"/>
      <c r="L28" s="354"/>
      <c r="M28" s="414" t="s">
        <v>54</v>
      </c>
      <c r="N28" s="370"/>
      <c r="O28" s="370"/>
      <c r="P28" s="370"/>
      <c r="Q28" s="370"/>
      <c r="R28" s="370"/>
      <c r="S28" s="370"/>
      <c r="T28" s="190" t="s">
        <v>55</v>
      </c>
      <c r="U28" s="415"/>
      <c r="V28" s="415"/>
      <c r="W28" s="415"/>
      <c r="X28" s="190" t="s">
        <v>56</v>
      </c>
      <c r="Y28" s="370"/>
      <c r="Z28" s="370"/>
      <c r="AA28" s="370"/>
      <c r="AB28" s="370"/>
      <c r="AC28" s="370"/>
      <c r="AD28" s="370"/>
      <c r="AE28" s="370"/>
      <c r="AF28" s="370"/>
      <c r="AG28" s="370"/>
      <c r="AH28" s="370"/>
      <c r="AI28" s="370"/>
      <c r="AJ28" s="370"/>
      <c r="AK28" s="370"/>
      <c r="AL28" s="370"/>
      <c r="AM28" s="370"/>
      <c r="AN28" s="371"/>
    </row>
    <row r="29" spans="2:40" ht="14.25" customHeight="1" x14ac:dyDescent="0.2">
      <c r="B29" s="412"/>
      <c r="C29" s="355"/>
      <c r="D29" s="356"/>
      <c r="E29" s="356"/>
      <c r="F29" s="356"/>
      <c r="G29" s="356"/>
      <c r="H29" s="356"/>
      <c r="I29" s="356"/>
      <c r="J29" s="356"/>
      <c r="K29" s="356"/>
      <c r="L29" s="357"/>
      <c r="M29" s="367" t="s">
        <v>284</v>
      </c>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9"/>
    </row>
    <row r="30" spans="2:40" x14ac:dyDescent="0.2">
      <c r="B30" s="412"/>
      <c r="C30" s="358"/>
      <c r="D30" s="359"/>
      <c r="E30" s="359"/>
      <c r="F30" s="359"/>
      <c r="G30" s="359"/>
      <c r="H30" s="359"/>
      <c r="I30" s="359"/>
      <c r="J30" s="359"/>
      <c r="K30" s="359"/>
      <c r="L30" s="360"/>
      <c r="M30" s="364"/>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6"/>
    </row>
    <row r="31" spans="2:40" ht="14.25" customHeight="1" x14ac:dyDescent="0.2">
      <c r="B31" s="412"/>
      <c r="C31" s="339" t="s">
        <v>58</v>
      </c>
      <c r="D31" s="340"/>
      <c r="E31" s="340"/>
      <c r="F31" s="340"/>
      <c r="G31" s="340"/>
      <c r="H31" s="340"/>
      <c r="I31" s="340"/>
      <c r="J31" s="340"/>
      <c r="K31" s="340"/>
      <c r="L31" s="340"/>
      <c r="M31" s="416" t="s">
        <v>59</v>
      </c>
      <c r="N31" s="417"/>
      <c r="O31" s="417"/>
      <c r="P31" s="417"/>
      <c r="Q31" s="418"/>
      <c r="R31" s="419"/>
      <c r="S31" s="420"/>
      <c r="T31" s="420"/>
      <c r="U31" s="420"/>
      <c r="V31" s="420"/>
      <c r="W31" s="420"/>
      <c r="X31" s="420"/>
      <c r="Y31" s="420"/>
      <c r="Z31" s="420"/>
      <c r="AA31" s="421"/>
      <c r="AB31" s="373" t="s">
        <v>60</v>
      </c>
      <c r="AC31" s="373"/>
      <c r="AD31" s="373"/>
      <c r="AE31" s="373"/>
      <c r="AF31" s="373"/>
      <c r="AG31" s="396"/>
      <c r="AH31" s="396"/>
      <c r="AI31" s="396"/>
      <c r="AJ31" s="396"/>
      <c r="AK31" s="396"/>
      <c r="AL31" s="396"/>
      <c r="AM31" s="396"/>
      <c r="AN31" s="396"/>
    </row>
    <row r="32" spans="2:40" ht="13.5" customHeight="1" x14ac:dyDescent="0.2">
      <c r="B32" s="412"/>
      <c r="C32" s="422" t="s">
        <v>94</v>
      </c>
      <c r="D32" s="423"/>
      <c r="E32" s="423"/>
      <c r="F32" s="423"/>
      <c r="G32" s="423"/>
      <c r="H32" s="423"/>
      <c r="I32" s="423"/>
      <c r="J32" s="423"/>
      <c r="K32" s="423"/>
      <c r="L32" s="424"/>
      <c r="M32" s="361" t="s">
        <v>54</v>
      </c>
      <c r="N32" s="362"/>
      <c r="O32" s="362"/>
      <c r="P32" s="362"/>
      <c r="Q32" s="362"/>
      <c r="R32" s="362"/>
      <c r="S32" s="362"/>
      <c r="T32" s="52" t="s">
        <v>55</v>
      </c>
      <c r="U32" s="363"/>
      <c r="V32" s="363"/>
      <c r="W32" s="363"/>
      <c r="X32" s="52" t="s">
        <v>56</v>
      </c>
      <c r="Y32" s="370"/>
      <c r="Z32" s="370"/>
      <c r="AA32" s="370"/>
      <c r="AB32" s="370"/>
      <c r="AC32" s="370"/>
      <c r="AD32" s="370"/>
      <c r="AE32" s="370"/>
      <c r="AF32" s="370"/>
      <c r="AG32" s="370"/>
      <c r="AH32" s="370"/>
      <c r="AI32" s="370"/>
      <c r="AJ32" s="370"/>
      <c r="AK32" s="370"/>
      <c r="AL32" s="370"/>
      <c r="AM32" s="370"/>
      <c r="AN32" s="371"/>
    </row>
    <row r="33" spans="1:40" ht="14.25" customHeight="1" x14ac:dyDescent="0.2">
      <c r="B33" s="412"/>
      <c r="C33" s="425"/>
      <c r="D33" s="426"/>
      <c r="E33" s="426"/>
      <c r="F33" s="426"/>
      <c r="G33" s="426"/>
      <c r="H33" s="426"/>
      <c r="I33" s="426"/>
      <c r="J33" s="426"/>
      <c r="K33" s="426"/>
      <c r="L33" s="427"/>
      <c r="M33" s="367" t="s">
        <v>57</v>
      </c>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9"/>
    </row>
    <row r="34" spans="1:40" x14ac:dyDescent="0.2">
      <c r="B34" s="412"/>
      <c r="C34" s="428"/>
      <c r="D34" s="429"/>
      <c r="E34" s="429"/>
      <c r="F34" s="429"/>
      <c r="G34" s="429"/>
      <c r="H34" s="429"/>
      <c r="I34" s="429"/>
      <c r="J34" s="429"/>
      <c r="K34" s="429"/>
      <c r="L34" s="430"/>
      <c r="M34" s="364"/>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6"/>
    </row>
    <row r="35" spans="1:40" ht="14.25" customHeight="1" x14ac:dyDescent="0.2">
      <c r="B35" s="412"/>
      <c r="C35" s="339" t="s">
        <v>58</v>
      </c>
      <c r="D35" s="340"/>
      <c r="E35" s="340"/>
      <c r="F35" s="340"/>
      <c r="G35" s="340"/>
      <c r="H35" s="340"/>
      <c r="I35" s="340"/>
      <c r="J35" s="340"/>
      <c r="K35" s="340"/>
      <c r="L35" s="340"/>
      <c r="M35" s="416" t="s">
        <v>59</v>
      </c>
      <c r="N35" s="417"/>
      <c r="O35" s="417"/>
      <c r="P35" s="417"/>
      <c r="Q35" s="418"/>
      <c r="R35" s="419"/>
      <c r="S35" s="420"/>
      <c r="T35" s="420"/>
      <c r="U35" s="420"/>
      <c r="V35" s="420"/>
      <c r="W35" s="420"/>
      <c r="X35" s="420"/>
      <c r="Y35" s="420"/>
      <c r="Z35" s="420"/>
      <c r="AA35" s="421"/>
      <c r="AB35" s="373" t="s">
        <v>60</v>
      </c>
      <c r="AC35" s="373"/>
      <c r="AD35" s="373"/>
      <c r="AE35" s="373"/>
      <c r="AF35" s="373"/>
      <c r="AG35" s="396"/>
      <c r="AH35" s="396"/>
      <c r="AI35" s="396"/>
      <c r="AJ35" s="396"/>
      <c r="AK35" s="396"/>
      <c r="AL35" s="396"/>
      <c r="AM35" s="396"/>
      <c r="AN35" s="396"/>
    </row>
    <row r="36" spans="1:40" ht="14.25" customHeight="1" x14ac:dyDescent="0.2">
      <c r="B36" s="412"/>
      <c r="C36" s="339" t="s">
        <v>67</v>
      </c>
      <c r="D36" s="340"/>
      <c r="E36" s="340"/>
      <c r="F36" s="340"/>
      <c r="G36" s="340"/>
      <c r="H36" s="340"/>
      <c r="I36" s="340"/>
      <c r="J36" s="340"/>
      <c r="K36" s="340"/>
      <c r="L36" s="340"/>
      <c r="M36" s="393"/>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5"/>
    </row>
    <row r="37" spans="1:40" ht="13.5" customHeight="1" x14ac:dyDescent="0.2">
      <c r="B37" s="412"/>
      <c r="C37" s="352" t="s">
        <v>68</v>
      </c>
      <c r="D37" s="353"/>
      <c r="E37" s="353"/>
      <c r="F37" s="353"/>
      <c r="G37" s="353"/>
      <c r="H37" s="353"/>
      <c r="I37" s="353"/>
      <c r="J37" s="353"/>
      <c r="K37" s="353"/>
      <c r="L37" s="354"/>
      <c r="M37" s="414" t="s">
        <v>54</v>
      </c>
      <c r="N37" s="370"/>
      <c r="O37" s="370"/>
      <c r="P37" s="370"/>
      <c r="Q37" s="370"/>
      <c r="R37" s="370"/>
      <c r="S37" s="370"/>
      <c r="T37" s="190" t="s">
        <v>55</v>
      </c>
      <c r="U37" s="415"/>
      <c r="V37" s="415"/>
      <c r="W37" s="415"/>
      <c r="X37" s="190" t="s">
        <v>56</v>
      </c>
      <c r="Y37" s="370"/>
      <c r="Z37" s="370"/>
      <c r="AA37" s="370"/>
      <c r="AB37" s="370"/>
      <c r="AC37" s="370"/>
      <c r="AD37" s="370"/>
      <c r="AE37" s="370"/>
      <c r="AF37" s="370"/>
      <c r="AG37" s="370"/>
      <c r="AH37" s="370"/>
      <c r="AI37" s="370"/>
      <c r="AJ37" s="370"/>
      <c r="AK37" s="370"/>
      <c r="AL37" s="370"/>
      <c r="AM37" s="370"/>
      <c r="AN37" s="371"/>
    </row>
    <row r="38" spans="1:40" ht="14.25" customHeight="1" x14ac:dyDescent="0.2">
      <c r="B38" s="412"/>
      <c r="C38" s="355"/>
      <c r="D38" s="356"/>
      <c r="E38" s="356"/>
      <c r="F38" s="356"/>
      <c r="G38" s="356"/>
      <c r="H38" s="356"/>
      <c r="I38" s="356"/>
      <c r="J38" s="356"/>
      <c r="K38" s="356"/>
      <c r="L38" s="357"/>
      <c r="M38" s="367" t="s">
        <v>285</v>
      </c>
      <c r="N38" s="368"/>
      <c r="O38" s="368"/>
      <c r="P38" s="368"/>
      <c r="Q38" s="368"/>
      <c r="R38" s="368"/>
      <c r="S38" s="368"/>
      <c r="T38" s="368"/>
      <c r="U38" s="368"/>
      <c r="V38" s="368"/>
      <c r="W38" s="368"/>
      <c r="X38" s="368"/>
      <c r="Y38" s="368"/>
      <c r="Z38" s="368"/>
      <c r="AA38" s="368"/>
      <c r="AB38" s="368"/>
      <c r="AC38" s="368"/>
      <c r="AD38" s="368"/>
      <c r="AE38" s="368"/>
      <c r="AF38" s="368"/>
      <c r="AG38" s="368"/>
      <c r="AH38" s="368"/>
      <c r="AI38" s="368"/>
      <c r="AJ38" s="368"/>
      <c r="AK38" s="368"/>
      <c r="AL38" s="368"/>
      <c r="AM38" s="368"/>
      <c r="AN38" s="369"/>
    </row>
    <row r="39" spans="1:40" x14ac:dyDescent="0.2">
      <c r="B39" s="413"/>
      <c r="C39" s="358"/>
      <c r="D39" s="359"/>
      <c r="E39" s="359"/>
      <c r="F39" s="359"/>
      <c r="G39" s="359"/>
      <c r="H39" s="359"/>
      <c r="I39" s="359"/>
      <c r="J39" s="359"/>
      <c r="K39" s="359"/>
      <c r="L39" s="360"/>
      <c r="M39" s="364"/>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6"/>
    </row>
    <row r="40" spans="1:40" ht="13.5" customHeight="1" x14ac:dyDescent="0.2">
      <c r="B40" s="431" t="s">
        <v>95</v>
      </c>
      <c r="C40" s="432" t="s">
        <v>69</v>
      </c>
      <c r="D40" s="433"/>
      <c r="E40" s="433"/>
      <c r="F40" s="433"/>
      <c r="G40" s="433"/>
      <c r="H40" s="433"/>
      <c r="I40" s="433"/>
      <c r="J40" s="433"/>
      <c r="K40" s="433"/>
      <c r="L40" s="433"/>
      <c r="M40" s="380" t="s">
        <v>70</v>
      </c>
      <c r="N40" s="344"/>
      <c r="O40" s="161" t="s">
        <v>113</v>
      </c>
      <c r="P40" s="16"/>
      <c r="Q40" s="162"/>
      <c r="R40" s="388" t="s">
        <v>71</v>
      </c>
      <c r="S40" s="389"/>
      <c r="T40" s="389"/>
      <c r="U40" s="389"/>
      <c r="V40" s="389"/>
      <c r="W40" s="389"/>
      <c r="X40" s="389"/>
      <c r="Y40" s="389"/>
      <c r="Z40" s="390"/>
      <c r="AA40" s="438" t="s">
        <v>72</v>
      </c>
      <c r="AB40" s="439"/>
      <c r="AC40" s="439"/>
      <c r="AD40" s="440"/>
      <c r="AE40" s="348" t="s">
        <v>73</v>
      </c>
      <c r="AF40" s="349"/>
      <c r="AG40" s="349"/>
      <c r="AH40" s="350"/>
      <c r="AI40" s="382" t="s">
        <v>114</v>
      </c>
      <c r="AJ40" s="383"/>
      <c r="AK40" s="383"/>
      <c r="AL40" s="383"/>
      <c r="AM40" s="383"/>
      <c r="AN40" s="384"/>
    </row>
    <row r="41" spans="1:40" ht="14.25" customHeight="1" x14ac:dyDescent="0.2">
      <c r="A41" s="28"/>
      <c r="B41" s="412"/>
      <c r="C41" s="434"/>
      <c r="D41" s="435"/>
      <c r="E41" s="435"/>
      <c r="F41" s="435"/>
      <c r="G41" s="435"/>
      <c r="H41" s="435"/>
      <c r="I41" s="435"/>
      <c r="J41" s="435"/>
      <c r="K41" s="435"/>
      <c r="L41" s="435"/>
      <c r="M41" s="436"/>
      <c r="N41" s="437"/>
      <c r="O41" s="19" t="s">
        <v>96</v>
      </c>
      <c r="P41" s="17"/>
      <c r="Q41" s="18"/>
      <c r="R41" s="419"/>
      <c r="S41" s="420"/>
      <c r="T41" s="420"/>
      <c r="U41" s="420"/>
      <c r="V41" s="420"/>
      <c r="W41" s="420"/>
      <c r="X41" s="420"/>
      <c r="Y41" s="420"/>
      <c r="Z41" s="421"/>
      <c r="AA41" s="20" t="s">
        <v>74</v>
      </c>
      <c r="AB41" s="11"/>
      <c r="AC41" s="11"/>
      <c r="AD41" s="11"/>
      <c r="AE41" s="374" t="s">
        <v>75</v>
      </c>
      <c r="AF41" s="375"/>
      <c r="AG41" s="375"/>
      <c r="AH41" s="375"/>
      <c r="AI41" s="382" t="s">
        <v>97</v>
      </c>
      <c r="AJ41" s="383"/>
      <c r="AK41" s="383"/>
      <c r="AL41" s="383"/>
      <c r="AM41" s="383"/>
      <c r="AN41" s="384"/>
    </row>
    <row r="42" spans="1:40" ht="14.25" customHeight="1" x14ac:dyDescent="0.2">
      <c r="B42" s="412"/>
      <c r="C42" s="376" t="s">
        <v>115</v>
      </c>
      <c r="D42" s="25"/>
      <c r="E42" s="378" t="s">
        <v>116</v>
      </c>
      <c r="F42" s="378"/>
      <c r="G42" s="378"/>
      <c r="H42" s="378"/>
      <c r="I42" s="378"/>
      <c r="J42" s="378"/>
      <c r="K42" s="378"/>
      <c r="L42" s="378"/>
      <c r="M42" s="380"/>
      <c r="N42" s="381"/>
      <c r="O42" s="382"/>
      <c r="P42" s="383"/>
      <c r="Q42" s="384"/>
      <c r="R42" s="54" t="s">
        <v>9</v>
      </c>
      <c r="S42" s="328" t="s">
        <v>76</v>
      </c>
      <c r="T42" s="328"/>
      <c r="U42" s="55" t="s">
        <v>9</v>
      </c>
      <c r="V42" s="328" t="s">
        <v>77</v>
      </c>
      <c r="W42" s="328"/>
      <c r="X42" s="55" t="s">
        <v>9</v>
      </c>
      <c r="Y42" s="328" t="s">
        <v>78</v>
      </c>
      <c r="Z42" s="329"/>
      <c r="AA42" s="385"/>
      <c r="AB42" s="386"/>
      <c r="AC42" s="386"/>
      <c r="AD42" s="387"/>
      <c r="AE42" s="385"/>
      <c r="AF42" s="386"/>
      <c r="AG42" s="386"/>
      <c r="AH42" s="387"/>
      <c r="AI42" s="54" t="s">
        <v>9</v>
      </c>
      <c r="AJ42" s="328" t="s">
        <v>117</v>
      </c>
      <c r="AK42" s="328"/>
      <c r="AL42" s="55" t="s">
        <v>9</v>
      </c>
      <c r="AM42" s="328" t="s">
        <v>293</v>
      </c>
      <c r="AN42" s="329"/>
    </row>
    <row r="43" spans="1:40" ht="14.25" customHeight="1" x14ac:dyDescent="0.2">
      <c r="B43" s="412"/>
      <c r="C43" s="376"/>
      <c r="D43" s="25"/>
      <c r="E43" s="378" t="s">
        <v>118</v>
      </c>
      <c r="F43" s="379"/>
      <c r="G43" s="379"/>
      <c r="H43" s="379"/>
      <c r="I43" s="379"/>
      <c r="J43" s="379"/>
      <c r="K43" s="379"/>
      <c r="L43" s="379"/>
      <c r="M43" s="380"/>
      <c r="N43" s="381"/>
      <c r="O43" s="382"/>
      <c r="P43" s="383"/>
      <c r="Q43" s="384"/>
      <c r="R43" s="54" t="s">
        <v>9</v>
      </c>
      <c r="S43" s="328" t="s">
        <v>76</v>
      </c>
      <c r="T43" s="328"/>
      <c r="U43" s="55" t="s">
        <v>9</v>
      </c>
      <c r="V43" s="328" t="s">
        <v>77</v>
      </c>
      <c r="W43" s="328"/>
      <c r="X43" s="55" t="s">
        <v>9</v>
      </c>
      <c r="Y43" s="328" t="s">
        <v>78</v>
      </c>
      <c r="Z43" s="329"/>
      <c r="AA43" s="385"/>
      <c r="AB43" s="386"/>
      <c r="AC43" s="386"/>
      <c r="AD43" s="387"/>
      <c r="AE43" s="385"/>
      <c r="AF43" s="386"/>
      <c r="AG43" s="386"/>
      <c r="AH43" s="387"/>
      <c r="AI43" s="54" t="s">
        <v>9</v>
      </c>
      <c r="AJ43" s="328" t="s">
        <v>117</v>
      </c>
      <c r="AK43" s="328"/>
      <c r="AL43" s="55" t="s">
        <v>9</v>
      </c>
      <c r="AM43" s="328" t="s">
        <v>293</v>
      </c>
      <c r="AN43" s="329"/>
    </row>
    <row r="44" spans="1:40" ht="14.25" customHeight="1" x14ac:dyDescent="0.2">
      <c r="B44" s="412"/>
      <c r="C44" s="376"/>
      <c r="D44" s="25"/>
      <c r="E44" s="378" t="s">
        <v>119</v>
      </c>
      <c r="F44" s="379"/>
      <c r="G44" s="379"/>
      <c r="H44" s="379"/>
      <c r="I44" s="379"/>
      <c r="J44" s="379"/>
      <c r="K44" s="379"/>
      <c r="L44" s="379"/>
      <c r="M44" s="380"/>
      <c r="N44" s="381"/>
      <c r="O44" s="382"/>
      <c r="P44" s="383"/>
      <c r="Q44" s="384"/>
      <c r="R44" s="54" t="s">
        <v>9</v>
      </c>
      <c r="S44" s="328" t="s">
        <v>76</v>
      </c>
      <c r="T44" s="328"/>
      <c r="U44" s="55" t="s">
        <v>9</v>
      </c>
      <c r="V44" s="328" t="s">
        <v>77</v>
      </c>
      <c r="W44" s="328"/>
      <c r="X44" s="55" t="s">
        <v>9</v>
      </c>
      <c r="Y44" s="328" t="s">
        <v>78</v>
      </c>
      <c r="Z44" s="329"/>
      <c r="AA44" s="385"/>
      <c r="AB44" s="386"/>
      <c r="AC44" s="386"/>
      <c r="AD44" s="387"/>
      <c r="AE44" s="385"/>
      <c r="AF44" s="386"/>
      <c r="AG44" s="386"/>
      <c r="AH44" s="387"/>
      <c r="AI44" s="54" t="s">
        <v>9</v>
      </c>
      <c r="AJ44" s="328" t="s">
        <v>117</v>
      </c>
      <c r="AK44" s="328"/>
      <c r="AL44" s="55" t="s">
        <v>9</v>
      </c>
      <c r="AM44" s="328" t="s">
        <v>293</v>
      </c>
      <c r="AN44" s="329"/>
    </row>
    <row r="45" spans="1:40" ht="14.25" customHeight="1" x14ac:dyDescent="0.2">
      <c r="B45" s="412"/>
      <c r="C45" s="376"/>
      <c r="D45" s="25"/>
      <c r="E45" s="378" t="s">
        <v>120</v>
      </c>
      <c r="F45" s="379"/>
      <c r="G45" s="379"/>
      <c r="H45" s="379"/>
      <c r="I45" s="379"/>
      <c r="J45" s="379"/>
      <c r="K45" s="379"/>
      <c r="L45" s="379"/>
      <c r="M45" s="380"/>
      <c r="N45" s="381"/>
      <c r="O45" s="382"/>
      <c r="P45" s="383"/>
      <c r="Q45" s="384"/>
      <c r="R45" s="54" t="s">
        <v>9</v>
      </c>
      <c r="S45" s="328" t="s">
        <v>76</v>
      </c>
      <c r="T45" s="328"/>
      <c r="U45" s="55" t="s">
        <v>9</v>
      </c>
      <c r="V45" s="328" t="s">
        <v>77</v>
      </c>
      <c r="W45" s="328"/>
      <c r="X45" s="55" t="s">
        <v>9</v>
      </c>
      <c r="Y45" s="328" t="s">
        <v>78</v>
      </c>
      <c r="Z45" s="329"/>
      <c r="AA45" s="385"/>
      <c r="AB45" s="386"/>
      <c r="AC45" s="386"/>
      <c r="AD45" s="387"/>
      <c r="AE45" s="385"/>
      <c r="AF45" s="386"/>
      <c r="AG45" s="386"/>
      <c r="AH45" s="387"/>
      <c r="AI45" s="54" t="s">
        <v>9</v>
      </c>
      <c r="AJ45" s="328" t="s">
        <v>117</v>
      </c>
      <c r="AK45" s="328"/>
      <c r="AL45" s="55" t="s">
        <v>9</v>
      </c>
      <c r="AM45" s="328" t="s">
        <v>293</v>
      </c>
      <c r="AN45" s="329"/>
    </row>
    <row r="46" spans="1:40" ht="14.25" customHeight="1" x14ac:dyDescent="0.2">
      <c r="B46" s="412"/>
      <c r="C46" s="376"/>
      <c r="D46" s="25"/>
      <c r="E46" s="378" t="s">
        <v>45</v>
      </c>
      <c r="F46" s="379"/>
      <c r="G46" s="379"/>
      <c r="H46" s="379"/>
      <c r="I46" s="379"/>
      <c r="J46" s="379"/>
      <c r="K46" s="379"/>
      <c r="L46" s="379"/>
      <c r="M46" s="380"/>
      <c r="N46" s="381"/>
      <c r="O46" s="382"/>
      <c r="P46" s="383"/>
      <c r="Q46" s="384"/>
      <c r="R46" s="54" t="s">
        <v>9</v>
      </c>
      <c r="S46" s="328" t="s">
        <v>76</v>
      </c>
      <c r="T46" s="328"/>
      <c r="U46" s="55" t="s">
        <v>9</v>
      </c>
      <c r="V46" s="328" t="s">
        <v>77</v>
      </c>
      <c r="W46" s="328"/>
      <c r="X46" s="55" t="s">
        <v>9</v>
      </c>
      <c r="Y46" s="328" t="s">
        <v>78</v>
      </c>
      <c r="Z46" s="329"/>
      <c r="AA46" s="385"/>
      <c r="AB46" s="386"/>
      <c r="AC46" s="386"/>
      <c r="AD46" s="387"/>
      <c r="AE46" s="385"/>
      <c r="AF46" s="386"/>
      <c r="AG46" s="386"/>
      <c r="AH46" s="387"/>
      <c r="AI46" s="54" t="s">
        <v>9</v>
      </c>
      <c r="AJ46" s="328" t="s">
        <v>117</v>
      </c>
      <c r="AK46" s="328"/>
      <c r="AL46" s="55" t="s">
        <v>9</v>
      </c>
      <c r="AM46" s="328" t="s">
        <v>293</v>
      </c>
      <c r="AN46" s="329"/>
    </row>
    <row r="47" spans="1:40" ht="14.25" customHeight="1" x14ac:dyDescent="0.2">
      <c r="B47" s="412"/>
      <c r="C47" s="376"/>
      <c r="D47" s="25"/>
      <c r="E47" s="441" t="s">
        <v>121</v>
      </c>
      <c r="F47" s="442"/>
      <c r="G47" s="442"/>
      <c r="H47" s="442"/>
      <c r="I47" s="442"/>
      <c r="J47" s="442"/>
      <c r="K47" s="442"/>
      <c r="L47" s="442"/>
      <c r="M47" s="380"/>
      <c r="N47" s="381"/>
      <c r="O47" s="382"/>
      <c r="P47" s="383"/>
      <c r="Q47" s="384"/>
      <c r="R47" s="54" t="s">
        <v>9</v>
      </c>
      <c r="S47" s="328" t="s">
        <v>76</v>
      </c>
      <c r="T47" s="328"/>
      <c r="U47" s="55" t="s">
        <v>9</v>
      </c>
      <c r="V47" s="328" t="s">
        <v>77</v>
      </c>
      <c r="W47" s="328"/>
      <c r="X47" s="55" t="s">
        <v>9</v>
      </c>
      <c r="Y47" s="328" t="s">
        <v>78</v>
      </c>
      <c r="Z47" s="329"/>
      <c r="AA47" s="385"/>
      <c r="AB47" s="386"/>
      <c r="AC47" s="386"/>
      <c r="AD47" s="387"/>
      <c r="AE47" s="385"/>
      <c r="AF47" s="386"/>
      <c r="AG47" s="386"/>
      <c r="AH47" s="387"/>
      <c r="AI47" s="54" t="s">
        <v>9</v>
      </c>
      <c r="AJ47" s="328" t="s">
        <v>117</v>
      </c>
      <c r="AK47" s="328"/>
      <c r="AL47" s="55" t="s">
        <v>9</v>
      </c>
      <c r="AM47" s="328" t="s">
        <v>293</v>
      </c>
      <c r="AN47" s="329"/>
    </row>
    <row r="48" spans="1:40" ht="14.25" customHeight="1" x14ac:dyDescent="0.2">
      <c r="B48" s="412"/>
      <c r="C48" s="376"/>
      <c r="D48" s="25"/>
      <c r="E48" s="443" t="s">
        <v>122</v>
      </c>
      <c r="F48" s="444"/>
      <c r="G48" s="444"/>
      <c r="H48" s="444"/>
      <c r="I48" s="444"/>
      <c r="J48" s="444"/>
      <c r="K48" s="444"/>
      <c r="L48" s="444"/>
      <c r="M48" s="380"/>
      <c r="N48" s="381"/>
      <c r="O48" s="382"/>
      <c r="P48" s="383"/>
      <c r="Q48" s="384"/>
      <c r="R48" s="54" t="s">
        <v>9</v>
      </c>
      <c r="S48" s="328" t="s">
        <v>76</v>
      </c>
      <c r="T48" s="328"/>
      <c r="U48" s="55" t="s">
        <v>9</v>
      </c>
      <c r="V48" s="328" t="s">
        <v>77</v>
      </c>
      <c r="W48" s="328"/>
      <c r="X48" s="55" t="s">
        <v>9</v>
      </c>
      <c r="Y48" s="328" t="s">
        <v>78</v>
      </c>
      <c r="Z48" s="329"/>
      <c r="AA48" s="385"/>
      <c r="AB48" s="386"/>
      <c r="AC48" s="386"/>
      <c r="AD48" s="387"/>
      <c r="AE48" s="385"/>
      <c r="AF48" s="386"/>
      <c r="AG48" s="386"/>
      <c r="AH48" s="387"/>
      <c r="AI48" s="54" t="s">
        <v>9</v>
      </c>
      <c r="AJ48" s="328" t="s">
        <v>117</v>
      </c>
      <c r="AK48" s="328"/>
      <c r="AL48" s="55" t="s">
        <v>9</v>
      </c>
      <c r="AM48" s="328" t="s">
        <v>293</v>
      </c>
      <c r="AN48" s="329"/>
    </row>
    <row r="49" spans="2:40" ht="14.25" customHeight="1" x14ac:dyDescent="0.2">
      <c r="B49" s="412"/>
      <c r="C49" s="376"/>
      <c r="D49" s="26"/>
      <c r="E49" s="443" t="s">
        <v>123</v>
      </c>
      <c r="F49" s="445"/>
      <c r="G49" s="445"/>
      <c r="H49" s="445"/>
      <c r="I49" s="445"/>
      <c r="J49" s="445"/>
      <c r="K49" s="445"/>
      <c r="L49" s="445"/>
      <c r="M49" s="380"/>
      <c r="N49" s="381"/>
      <c r="O49" s="382"/>
      <c r="P49" s="383"/>
      <c r="Q49" s="384"/>
      <c r="R49" s="54" t="s">
        <v>9</v>
      </c>
      <c r="S49" s="328" t="s">
        <v>76</v>
      </c>
      <c r="T49" s="328"/>
      <c r="U49" s="55" t="s">
        <v>9</v>
      </c>
      <c r="V49" s="328" t="s">
        <v>77</v>
      </c>
      <c r="W49" s="328"/>
      <c r="X49" s="55" t="s">
        <v>9</v>
      </c>
      <c r="Y49" s="328" t="s">
        <v>78</v>
      </c>
      <c r="Z49" s="329"/>
      <c r="AA49" s="385"/>
      <c r="AB49" s="386"/>
      <c r="AC49" s="386"/>
      <c r="AD49" s="387"/>
      <c r="AE49" s="385"/>
      <c r="AF49" s="386"/>
      <c r="AG49" s="386"/>
      <c r="AH49" s="387"/>
      <c r="AI49" s="54" t="s">
        <v>9</v>
      </c>
      <c r="AJ49" s="328" t="s">
        <v>117</v>
      </c>
      <c r="AK49" s="328"/>
      <c r="AL49" s="55" t="s">
        <v>9</v>
      </c>
      <c r="AM49" s="328" t="s">
        <v>293</v>
      </c>
      <c r="AN49" s="329"/>
    </row>
    <row r="50" spans="2:40" ht="14.25" customHeight="1" x14ac:dyDescent="0.2">
      <c r="B50" s="412"/>
      <c r="C50" s="376"/>
      <c r="D50" s="26"/>
      <c r="E50" s="448" t="s">
        <v>124</v>
      </c>
      <c r="F50" s="449"/>
      <c r="G50" s="449"/>
      <c r="H50" s="449"/>
      <c r="I50" s="449"/>
      <c r="J50" s="449"/>
      <c r="K50" s="449"/>
      <c r="L50" s="449"/>
      <c r="M50" s="380"/>
      <c r="N50" s="381"/>
      <c r="O50" s="382"/>
      <c r="P50" s="383"/>
      <c r="Q50" s="384"/>
      <c r="R50" s="54" t="s">
        <v>9</v>
      </c>
      <c r="S50" s="328" t="s">
        <v>76</v>
      </c>
      <c r="T50" s="328"/>
      <c r="U50" s="55" t="s">
        <v>9</v>
      </c>
      <c r="V50" s="328" t="s">
        <v>77</v>
      </c>
      <c r="W50" s="328"/>
      <c r="X50" s="55" t="s">
        <v>9</v>
      </c>
      <c r="Y50" s="328" t="s">
        <v>78</v>
      </c>
      <c r="Z50" s="329"/>
      <c r="AA50" s="385"/>
      <c r="AB50" s="386"/>
      <c r="AC50" s="386"/>
      <c r="AD50" s="387"/>
      <c r="AE50" s="385"/>
      <c r="AF50" s="386"/>
      <c r="AG50" s="386"/>
      <c r="AH50" s="387"/>
      <c r="AI50" s="54" t="s">
        <v>9</v>
      </c>
      <c r="AJ50" s="328" t="s">
        <v>117</v>
      </c>
      <c r="AK50" s="328"/>
      <c r="AL50" s="55" t="s">
        <v>9</v>
      </c>
      <c r="AM50" s="328" t="s">
        <v>293</v>
      </c>
      <c r="AN50" s="329"/>
    </row>
    <row r="51" spans="2:40" ht="14.25" customHeight="1" thickBot="1" x14ac:dyDescent="0.25">
      <c r="B51" s="412"/>
      <c r="C51" s="376"/>
      <c r="D51" s="26"/>
      <c r="E51" s="446" t="s">
        <v>125</v>
      </c>
      <c r="F51" s="447"/>
      <c r="G51" s="447"/>
      <c r="H51" s="447"/>
      <c r="I51" s="447"/>
      <c r="J51" s="447"/>
      <c r="K51" s="447"/>
      <c r="L51" s="447"/>
      <c r="M51" s="380"/>
      <c r="N51" s="381"/>
      <c r="O51" s="382"/>
      <c r="P51" s="383"/>
      <c r="Q51" s="384"/>
      <c r="R51" s="54" t="s">
        <v>9</v>
      </c>
      <c r="S51" s="328" t="s">
        <v>76</v>
      </c>
      <c r="T51" s="328"/>
      <c r="U51" s="55" t="s">
        <v>9</v>
      </c>
      <c r="V51" s="328" t="s">
        <v>77</v>
      </c>
      <c r="W51" s="328"/>
      <c r="X51" s="55" t="s">
        <v>9</v>
      </c>
      <c r="Y51" s="328" t="s">
        <v>78</v>
      </c>
      <c r="Z51" s="329"/>
      <c r="AA51" s="385"/>
      <c r="AB51" s="386"/>
      <c r="AC51" s="386"/>
      <c r="AD51" s="387"/>
      <c r="AE51" s="385"/>
      <c r="AF51" s="386"/>
      <c r="AG51" s="386"/>
      <c r="AH51" s="387"/>
      <c r="AI51" s="54" t="s">
        <v>9</v>
      </c>
      <c r="AJ51" s="328" t="s">
        <v>117</v>
      </c>
      <c r="AK51" s="328"/>
      <c r="AL51" s="55" t="s">
        <v>9</v>
      </c>
      <c r="AM51" s="328" t="s">
        <v>293</v>
      </c>
      <c r="AN51" s="329"/>
    </row>
    <row r="52" spans="2:40" ht="14.25" customHeight="1" thickTop="1" x14ac:dyDescent="0.2">
      <c r="B52" s="412"/>
      <c r="C52" s="376"/>
      <c r="D52" s="27"/>
      <c r="E52" s="450" t="s">
        <v>126</v>
      </c>
      <c r="F52" s="450"/>
      <c r="G52" s="450"/>
      <c r="H52" s="450"/>
      <c r="I52" s="450"/>
      <c r="J52" s="450"/>
      <c r="K52" s="450"/>
      <c r="L52" s="450"/>
      <c r="M52" s="380"/>
      <c r="N52" s="381"/>
      <c r="O52" s="382"/>
      <c r="P52" s="383"/>
      <c r="Q52" s="384"/>
      <c r="R52" s="54" t="s">
        <v>9</v>
      </c>
      <c r="S52" s="328" t="s">
        <v>76</v>
      </c>
      <c r="T52" s="328"/>
      <c r="U52" s="55" t="s">
        <v>9</v>
      </c>
      <c r="V52" s="328" t="s">
        <v>77</v>
      </c>
      <c r="W52" s="328"/>
      <c r="X52" s="55" t="s">
        <v>9</v>
      </c>
      <c r="Y52" s="328" t="s">
        <v>78</v>
      </c>
      <c r="Z52" s="329"/>
      <c r="AA52" s="385"/>
      <c r="AB52" s="386"/>
      <c r="AC52" s="386"/>
      <c r="AD52" s="387"/>
      <c r="AE52" s="385"/>
      <c r="AF52" s="386"/>
      <c r="AG52" s="386"/>
      <c r="AH52" s="387"/>
      <c r="AI52" s="54" t="s">
        <v>9</v>
      </c>
      <c r="AJ52" s="328" t="s">
        <v>117</v>
      </c>
      <c r="AK52" s="328"/>
      <c r="AL52" s="55" t="s">
        <v>9</v>
      </c>
      <c r="AM52" s="328" t="s">
        <v>293</v>
      </c>
      <c r="AN52" s="329"/>
    </row>
    <row r="53" spans="2:40" ht="14.25" customHeight="1" x14ac:dyDescent="0.2">
      <c r="B53" s="412"/>
      <c r="C53" s="376"/>
      <c r="D53" s="25"/>
      <c r="E53" s="441" t="s">
        <v>127</v>
      </c>
      <c r="F53" s="442"/>
      <c r="G53" s="442"/>
      <c r="H53" s="442"/>
      <c r="I53" s="442"/>
      <c r="J53" s="442"/>
      <c r="K53" s="442"/>
      <c r="L53" s="442"/>
      <c r="M53" s="380"/>
      <c r="N53" s="381"/>
      <c r="O53" s="382"/>
      <c r="P53" s="383"/>
      <c r="Q53" s="384"/>
      <c r="R53" s="54" t="s">
        <v>9</v>
      </c>
      <c r="S53" s="328" t="s">
        <v>76</v>
      </c>
      <c r="T53" s="328"/>
      <c r="U53" s="55" t="s">
        <v>9</v>
      </c>
      <c r="V53" s="328" t="s">
        <v>77</v>
      </c>
      <c r="W53" s="328"/>
      <c r="X53" s="55" t="s">
        <v>9</v>
      </c>
      <c r="Y53" s="328" t="s">
        <v>78</v>
      </c>
      <c r="Z53" s="329"/>
      <c r="AA53" s="385"/>
      <c r="AB53" s="386"/>
      <c r="AC53" s="386"/>
      <c r="AD53" s="387"/>
      <c r="AE53" s="385"/>
      <c r="AF53" s="386"/>
      <c r="AG53" s="386"/>
      <c r="AH53" s="387"/>
      <c r="AI53" s="54" t="s">
        <v>9</v>
      </c>
      <c r="AJ53" s="328" t="s">
        <v>117</v>
      </c>
      <c r="AK53" s="328"/>
      <c r="AL53" s="55" t="s">
        <v>9</v>
      </c>
      <c r="AM53" s="328" t="s">
        <v>293</v>
      </c>
      <c r="AN53" s="329"/>
    </row>
    <row r="54" spans="2:40" ht="14.25" customHeight="1" x14ac:dyDescent="0.2">
      <c r="B54" s="412"/>
      <c r="C54" s="377"/>
      <c r="D54" s="25"/>
      <c r="E54" s="441" t="s">
        <v>128</v>
      </c>
      <c r="F54" s="442"/>
      <c r="G54" s="442"/>
      <c r="H54" s="442"/>
      <c r="I54" s="442"/>
      <c r="J54" s="442"/>
      <c r="K54" s="442"/>
      <c r="L54" s="442"/>
      <c r="M54" s="380"/>
      <c r="N54" s="381"/>
      <c r="O54" s="382"/>
      <c r="P54" s="383"/>
      <c r="Q54" s="384"/>
      <c r="R54" s="54" t="s">
        <v>9</v>
      </c>
      <c r="S54" s="328" t="s">
        <v>76</v>
      </c>
      <c r="T54" s="328"/>
      <c r="U54" s="55" t="s">
        <v>9</v>
      </c>
      <c r="V54" s="328" t="s">
        <v>77</v>
      </c>
      <c r="W54" s="328"/>
      <c r="X54" s="55" t="s">
        <v>9</v>
      </c>
      <c r="Y54" s="328" t="s">
        <v>78</v>
      </c>
      <c r="Z54" s="329"/>
      <c r="AA54" s="385"/>
      <c r="AB54" s="386"/>
      <c r="AC54" s="386"/>
      <c r="AD54" s="387"/>
      <c r="AE54" s="385"/>
      <c r="AF54" s="386"/>
      <c r="AG54" s="386"/>
      <c r="AH54" s="387"/>
      <c r="AI54" s="54" t="s">
        <v>9</v>
      </c>
      <c r="AJ54" s="328" t="s">
        <v>117</v>
      </c>
      <c r="AK54" s="328"/>
      <c r="AL54" s="55" t="s">
        <v>9</v>
      </c>
      <c r="AM54" s="328" t="s">
        <v>293</v>
      </c>
      <c r="AN54" s="329"/>
    </row>
    <row r="55" spans="2:40" ht="14.25" customHeight="1" x14ac:dyDescent="0.2">
      <c r="B55" s="30"/>
      <c r="C55" s="409" t="s">
        <v>129</v>
      </c>
      <c r="D55" s="410"/>
      <c r="E55" s="410"/>
      <c r="F55" s="410"/>
      <c r="G55" s="410"/>
      <c r="H55" s="410"/>
      <c r="I55" s="410"/>
      <c r="J55" s="410"/>
      <c r="K55" s="410"/>
      <c r="L55" s="410"/>
      <c r="M55" s="380"/>
      <c r="N55" s="381"/>
      <c r="O55" s="382"/>
      <c r="P55" s="383"/>
      <c r="Q55" s="384"/>
      <c r="R55" s="54" t="s">
        <v>9</v>
      </c>
      <c r="S55" s="328" t="s">
        <v>76</v>
      </c>
      <c r="T55" s="328"/>
      <c r="U55" s="55" t="s">
        <v>9</v>
      </c>
      <c r="V55" s="328" t="s">
        <v>77</v>
      </c>
      <c r="W55" s="328"/>
      <c r="X55" s="55" t="s">
        <v>9</v>
      </c>
      <c r="Y55" s="328" t="s">
        <v>78</v>
      </c>
      <c r="Z55" s="329"/>
      <c r="AA55" s="385"/>
      <c r="AB55" s="386"/>
      <c r="AC55" s="386"/>
      <c r="AD55" s="387"/>
      <c r="AE55" s="385"/>
      <c r="AF55" s="386"/>
      <c r="AG55" s="386"/>
      <c r="AH55" s="387"/>
      <c r="AI55" s="330"/>
      <c r="AJ55" s="331"/>
      <c r="AK55" s="331"/>
      <c r="AL55" s="331"/>
      <c r="AM55" s="331"/>
      <c r="AN55" s="332"/>
    </row>
    <row r="56" spans="2:40" ht="14.25" customHeight="1" x14ac:dyDescent="0.2">
      <c r="B56" s="30"/>
      <c r="C56" s="409" t="s">
        <v>130</v>
      </c>
      <c r="D56" s="410"/>
      <c r="E56" s="410"/>
      <c r="F56" s="410"/>
      <c r="G56" s="410"/>
      <c r="H56" s="410"/>
      <c r="I56" s="410"/>
      <c r="J56" s="410"/>
      <c r="K56" s="410"/>
      <c r="L56" s="410"/>
      <c r="M56" s="380"/>
      <c r="N56" s="381"/>
      <c r="O56" s="382"/>
      <c r="P56" s="383"/>
      <c r="Q56" s="384"/>
      <c r="R56" s="54" t="s">
        <v>9</v>
      </c>
      <c r="S56" s="328" t="s">
        <v>76</v>
      </c>
      <c r="T56" s="328"/>
      <c r="U56" s="55" t="s">
        <v>9</v>
      </c>
      <c r="V56" s="328" t="s">
        <v>77</v>
      </c>
      <c r="W56" s="328"/>
      <c r="X56" s="55" t="s">
        <v>9</v>
      </c>
      <c r="Y56" s="328" t="s">
        <v>78</v>
      </c>
      <c r="Z56" s="329"/>
      <c r="AA56" s="385"/>
      <c r="AB56" s="386"/>
      <c r="AC56" s="386"/>
      <c r="AD56" s="387"/>
      <c r="AE56" s="385"/>
      <c r="AF56" s="386"/>
      <c r="AG56" s="386"/>
      <c r="AH56" s="387"/>
      <c r="AI56" s="333"/>
      <c r="AJ56" s="334"/>
      <c r="AK56" s="334"/>
      <c r="AL56" s="334"/>
      <c r="AM56" s="334"/>
      <c r="AN56" s="335"/>
    </row>
    <row r="57" spans="2:40" ht="14.25" customHeight="1" x14ac:dyDescent="0.2">
      <c r="B57" s="458" t="s">
        <v>79</v>
      </c>
      <c r="C57" s="458"/>
      <c r="D57" s="458"/>
      <c r="E57" s="458"/>
      <c r="F57" s="458"/>
      <c r="G57" s="458"/>
      <c r="H57" s="458"/>
      <c r="I57" s="458"/>
      <c r="J57" s="458"/>
      <c r="K57" s="458"/>
      <c r="L57" s="183"/>
      <c r="M57" s="182"/>
      <c r="N57" s="182"/>
      <c r="O57" s="182"/>
      <c r="P57" s="182"/>
      <c r="Q57" s="182"/>
      <c r="R57" s="180"/>
      <c r="S57" s="180"/>
      <c r="T57" s="180"/>
      <c r="U57" s="181"/>
      <c r="V57" s="170" t="s">
        <v>98</v>
      </c>
      <c r="W57" s="1"/>
      <c r="X57" s="1"/>
      <c r="Y57" s="1"/>
      <c r="Z57" s="1"/>
      <c r="AA57" s="1"/>
      <c r="AB57" s="189"/>
      <c r="AC57" s="189"/>
      <c r="AD57" s="189"/>
      <c r="AJ57" s="11"/>
      <c r="AN57" s="28"/>
    </row>
    <row r="58" spans="2:40" ht="14.25" customHeight="1" x14ac:dyDescent="0.2">
      <c r="B58" s="456" t="s">
        <v>99</v>
      </c>
      <c r="C58" s="443"/>
      <c r="D58" s="443"/>
      <c r="E58" s="443"/>
      <c r="F58" s="443"/>
      <c r="G58" s="443"/>
      <c r="H58" s="443"/>
      <c r="I58" s="443"/>
      <c r="J58" s="443"/>
      <c r="K58" s="443"/>
      <c r="L58" s="339"/>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M58" s="340"/>
      <c r="AN58" s="341"/>
    </row>
    <row r="59" spans="2:40" ht="14.25" customHeight="1" x14ac:dyDescent="0.2">
      <c r="B59" s="438" t="s">
        <v>80</v>
      </c>
      <c r="C59" s="439"/>
      <c r="D59" s="439"/>
      <c r="E59" s="439"/>
      <c r="F59" s="439"/>
      <c r="G59" s="439"/>
      <c r="H59" s="439"/>
      <c r="I59" s="439"/>
      <c r="J59" s="439"/>
      <c r="K59" s="439"/>
      <c r="L59" s="451"/>
      <c r="M59" s="451"/>
      <c r="N59" s="451"/>
      <c r="O59" s="184"/>
      <c r="P59" s="185"/>
      <c r="Q59" s="186"/>
      <c r="R59" s="186"/>
      <c r="S59" s="186"/>
      <c r="T59" s="186"/>
      <c r="U59" s="180"/>
      <c r="V59" s="170"/>
      <c r="W59" s="1"/>
      <c r="X59" s="1"/>
      <c r="Y59" s="1"/>
      <c r="Z59" s="1"/>
      <c r="AA59" s="1"/>
      <c r="AB59" s="189"/>
      <c r="AC59" s="189"/>
      <c r="AD59" s="189"/>
      <c r="AJ59" s="11"/>
      <c r="AN59" s="28"/>
    </row>
    <row r="60" spans="2:40" ht="14.25" customHeight="1" x14ac:dyDescent="0.2">
      <c r="B60" s="401" t="s">
        <v>81</v>
      </c>
      <c r="C60" s="342" t="s">
        <v>82</v>
      </c>
      <c r="D60" s="343"/>
      <c r="E60" s="343"/>
      <c r="F60" s="343"/>
      <c r="G60" s="343"/>
      <c r="H60" s="343"/>
      <c r="I60" s="343"/>
      <c r="J60" s="343"/>
      <c r="K60" s="343"/>
      <c r="L60" s="343"/>
      <c r="M60" s="343"/>
      <c r="N60" s="343"/>
      <c r="O60" s="343"/>
      <c r="P60" s="343"/>
      <c r="Q60" s="343"/>
      <c r="R60" s="343"/>
      <c r="S60" s="343"/>
      <c r="T60" s="343"/>
      <c r="U60" s="342" t="s">
        <v>83</v>
      </c>
      <c r="V60" s="343"/>
      <c r="W60" s="343"/>
      <c r="X60" s="343"/>
      <c r="Y60" s="343"/>
      <c r="Z60" s="343"/>
      <c r="AA60" s="343"/>
      <c r="AB60" s="343"/>
      <c r="AC60" s="343"/>
      <c r="AD60" s="343"/>
      <c r="AE60" s="343"/>
      <c r="AF60" s="343"/>
      <c r="AG60" s="343"/>
      <c r="AH60" s="343"/>
      <c r="AI60" s="343"/>
      <c r="AJ60" s="343"/>
      <c r="AK60" s="343"/>
      <c r="AL60" s="343"/>
      <c r="AM60" s="343"/>
      <c r="AN60" s="344"/>
    </row>
    <row r="61" spans="2:40" x14ac:dyDescent="0.2">
      <c r="B61" s="376"/>
      <c r="C61" s="434"/>
      <c r="D61" s="452"/>
      <c r="E61" s="452"/>
      <c r="F61" s="452"/>
      <c r="G61" s="452"/>
      <c r="H61" s="452"/>
      <c r="I61" s="452"/>
      <c r="J61" s="452"/>
      <c r="K61" s="452"/>
      <c r="L61" s="452"/>
      <c r="M61" s="452"/>
      <c r="N61" s="452"/>
      <c r="O61" s="452"/>
      <c r="P61" s="452"/>
      <c r="Q61" s="452"/>
      <c r="R61" s="452"/>
      <c r="S61" s="452"/>
      <c r="T61" s="452"/>
      <c r="U61" s="432"/>
      <c r="V61" s="433"/>
      <c r="W61" s="433"/>
      <c r="X61" s="433"/>
      <c r="Y61" s="433"/>
      <c r="Z61" s="433"/>
      <c r="AA61" s="433"/>
      <c r="AB61" s="433"/>
      <c r="AC61" s="433"/>
      <c r="AD61" s="433"/>
      <c r="AE61" s="433"/>
      <c r="AF61" s="433"/>
      <c r="AG61" s="433"/>
      <c r="AH61" s="433"/>
      <c r="AI61" s="433"/>
      <c r="AJ61" s="433"/>
      <c r="AK61" s="433"/>
      <c r="AL61" s="433"/>
      <c r="AM61" s="433"/>
      <c r="AN61" s="459"/>
    </row>
    <row r="62" spans="2:40" x14ac:dyDescent="0.2">
      <c r="B62" s="376"/>
      <c r="C62" s="453"/>
      <c r="D62" s="435"/>
      <c r="E62" s="435"/>
      <c r="F62" s="435"/>
      <c r="G62" s="435"/>
      <c r="H62" s="435"/>
      <c r="I62" s="435"/>
      <c r="J62" s="435"/>
      <c r="K62" s="435"/>
      <c r="L62" s="435"/>
      <c r="M62" s="435"/>
      <c r="N62" s="435"/>
      <c r="O62" s="435"/>
      <c r="P62" s="435"/>
      <c r="Q62" s="435"/>
      <c r="R62" s="435"/>
      <c r="S62" s="435"/>
      <c r="T62" s="435"/>
      <c r="U62" s="432"/>
      <c r="V62" s="433"/>
      <c r="W62" s="433"/>
      <c r="X62" s="433"/>
      <c r="Y62" s="433"/>
      <c r="Z62" s="433"/>
      <c r="AA62" s="433"/>
      <c r="AB62" s="433"/>
      <c r="AC62" s="433"/>
      <c r="AD62" s="433"/>
      <c r="AE62" s="433"/>
      <c r="AF62" s="433"/>
      <c r="AG62" s="433"/>
      <c r="AH62" s="433"/>
      <c r="AI62" s="433"/>
      <c r="AJ62" s="433"/>
      <c r="AK62" s="433"/>
      <c r="AL62" s="433"/>
      <c r="AM62" s="433"/>
      <c r="AN62" s="459"/>
    </row>
    <row r="63" spans="2:40" x14ac:dyDescent="0.2">
      <c r="B63" s="376"/>
      <c r="C63" s="453"/>
      <c r="D63" s="435"/>
      <c r="E63" s="435"/>
      <c r="F63" s="435"/>
      <c r="G63" s="435"/>
      <c r="H63" s="435"/>
      <c r="I63" s="435"/>
      <c r="J63" s="435"/>
      <c r="K63" s="435"/>
      <c r="L63" s="435"/>
      <c r="M63" s="435"/>
      <c r="N63" s="435"/>
      <c r="O63" s="435"/>
      <c r="P63" s="435"/>
      <c r="Q63" s="435"/>
      <c r="R63" s="435"/>
      <c r="S63" s="435"/>
      <c r="T63" s="435"/>
      <c r="U63" s="432"/>
      <c r="V63" s="433"/>
      <c r="W63" s="433"/>
      <c r="X63" s="433"/>
      <c r="Y63" s="433"/>
      <c r="Z63" s="433"/>
      <c r="AA63" s="433"/>
      <c r="AB63" s="433"/>
      <c r="AC63" s="433"/>
      <c r="AD63" s="433"/>
      <c r="AE63" s="433"/>
      <c r="AF63" s="433"/>
      <c r="AG63" s="433"/>
      <c r="AH63" s="433"/>
      <c r="AI63" s="433"/>
      <c r="AJ63" s="433"/>
      <c r="AK63" s="433"/>
      <c r="AL63" s="433"/>
      <c r="AM63" s="433"/>
      <c r="AN63" s="459"/>
    </row>
    <row r="64" spans="2:40" x14ac:dyDescent="0.2">
      <c r="B64" s="377"/>
      <c r="C64" s="454"/>
      <c r="D64" s="455"/>
      <c r="E64" s="455"/>
      <c r="F64" s="455"/>
      <c r="G64" s="455"/>
      <c r="H64" s="455"/>
      <c r="I64" s="455"/>
      <c r="J64" s="455"/>
      <c r="K64" s="455"/>
      <c r="L64" s="455"/>
      <c r="M64" s="455"/>
      <c r="N64" s="455"/>
      <c r="O64" s="455"/>
      <c r="P64" s="455"/>
      <c r="Q64" s="455"/>
      <c r="R64" s="455"/>
      <c r="S64" s="455"/>
      <c r="T64" s="455"/>
      <c r="U64" s="432"/>
      <c r="V64" s="433"/>
      <c r="W64" s="433"/>
      <c r="X64" s="433"/>
      <c r="Y64" s="433"/>
      <c r="Z64" s="433"/>
      <c r="AA64" s="433"/>
      <c r="AB64" s="433"/>
      <c r="AC64" s="433"/>
      <c r="AD64" s="433"/>
      <c r="AE64" s="433"/>
      <c r="AF64" s="433"/>
      <c r="AG64" s="433"/>
      <c r="AH64" s="433"/>
      <c r="AI64" s="433"/>
      <c r="AJ64" s="433"/>
      <c r="AK64" s="433"/>
      <c r="AL64" s="433"/>
      <c r="AM64" s="433"/>
      <c r="AN64" s="459"/>
    </row>
    <row r="65" spans="2:40" ht="14.25" customHeight="1" x14ac:dyDescent="0.2">
      <c r="B65" s="345" t="s">
        <v>84</v>
      </c>
      <c r="C65" s="346"/>
      <c r="D65" s="346"/>
      <c r="E65" s="346"/>
      <c r="F65" s="347"/>
      <c r="G65" s="409" t="s">
        <v>85</v>
      </c>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60"/>
    </row>
    <row r="67" spans="2:40" x14ac:dyDescent="0.2">
      <c r="B67" s="11" t="s">
        <v>100</v>
      </c>
    </row>
    <row r="68" spans="2:40" x14ac:dyDescent="0.2">
      <c r="B68" s="11" t="s">
        <v>101</v>
      </c>
    </row>
    <row r="69" spans="2:40" x14ac:dyDescent="0.2">
      <c r="B69" s="11" t="s">
        <v>102</v>
      </c>
    </row>
    <row r="70" spans="2:40" x14ac:dyDescent="0.2">
      <c r="B70" s="11" t="s">
        <v>131</v>
      </c>
    </row>
    <row r="71" spans="2:40" x14ac:dyDescent="0.2">
      <c r="B71" s="11" t="s">
        <v>86</v>
      </c>
    </row>
    <row r="72" spans="2:40" x14ac:dyDescent="0.2">
      <c r="B72" s="11" t="s">
        <v>103</v>
      </c>
    </row>
    <row r="73" spans="2:40" x14ac:dyDescent="0.2">
      <c r="B73" s="11" t="s">
        <v>294</v>
      </c>
    </row>
    <row r="74" spans="2:40" x14ac:dyDescent="0.2">
      <c r="B74" s="11"/>
      <c r="E74" s="3" t="s">
        <v>87</v>
      </c>
    </row>
    <row r="75" spans="2:40" x14ac:dyDescent="0.2">
      <c r="B75" s="11" t="s">
        <v>88</v>
      </c>
    </row>
    <row r="76" spans="2:40" x14ac:dyDescent="0.2">
      <c r="B76" s="11" t="s">
        <v>132</v>
      </c>
    </row>
    <row r="77" spans="2:40" x14ac:dyDescent="0.2">
      <c r="E77" s="11" t="s">
        <v>277</v>
      </c>
    </row>
    <row r="88" spans="2:2" ht="12.75" customHeight="1" x14ac:dyDescent="0.2">
      <c r="B88" s="15"/>
    </row>
    <row r="89" spans="2:2" ht="12.75" customHeight="1" x14ac:dyDescent="0.2">
      <c r="B89" s="15" t="s">
        <v>104</v>
      </c>
    </row>
    <row r="90" spans="2:2" ht="12.75" customHeight="1" x14ac:dyDescent="0.2">
      <c r="B90" s="15" t="s">
        <v>105</v>
      </c>
    </row>
    <row r="91" spans="2:2" ht="12.75" customHeight="1" x14ac:dyDescent="0.2">
      <c r="B91" s="15" t="s">
        <v>106</v>
      </c>
    </row>
    <row r="92" spans="2:2" ht="12.75" customHeight="1" x14ac:dyDescent="0.2">
      <c r="B92" s="15" t="s">
        <v>107</v>
      </c>
    </row>
    <row r="93" spans="2:2" ht="12.75" customHeight="1" x14ac:dyDescent="0.2">
      <c r="B93" s="15" t="s">
        <v>108</v>
      </c>
    </row>
    <row r="94" spans="2:2" ht="12.75" customHeight="1" x14ac:dyDescent="0.2">
      <c r="B94" s="15" t="s">
        <v>109</v>
      </c>
    </row>
    <row r="95" spans="2:2" ht="12.75" customHeight="1" x14ac:dyDescent="0.2">
      <c r="B95" s="15" t="s">
        <v>110</v>
      </c>
    </row>
    <row r="96" spans="2:2" ht="12.75" customHeight="1" x14ac:dyDescent="0.2">
      <c r="B96" s="15" t="s">
        <v>111</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23"/>
    </row>
    <row r="180" spans="1:1" x14ac:dyDescent="0.2">
      <c r="A180" s="61"/>
    </row>
    <row r="231" spans="1:1" x14ac:dyDescent="0.2">
      <c r="A231" s="61"/>
    </row>
    <row r="280" spans="1:1" x14ac:dyDescent="0.2">
      <c r="A280" s="61"/>
    </row>
    <row r="307" spans="1:1" x14ac:dyDescent="0.2">
      <c r="A307" s="23"/>
    </row>
    <row r="357" spans="1:1" x14ac:dyDescent="0.2">
      <c r="A357" s="61"/>
    </row>
    <row r="381" spans="1:1" x14ac:dyDescent="0.2">
      <c r="A381" s="23"/>
    </row>
    <row r="409" spans="1:1" x14ac:dyDescent="0.2">
      <c r="A409" s="23"/>
    </row>
    <row r="437" spans="1:1" x14ac:dyDescent="0.2">
      <c r="A437" s="23"/>
    </row>
    <row r="461" spans="1:1" x14ac:dyDescent="0.2">
      <c r="A461" s="23"/>
    </row>
    <row r="490" spans="1:1" x14ac:dyDescent="0.2">
      <c r="A490" s="23"/>
    </row>
    <row r="519" spans="1:1" x14ac:dyDescent="0.2">
      <c r="A519" s="23"/>
    </row>
    <row r="568" spans="1:1" x14ac:dyDescent="0.2">
      <c r="A568" s="61"/>
    </row>
    <row r="599" spans="1:1" x14ac:dyDescent="0.2">
      <c r="A599" s="61"/>
    </row>
    <row r="643" spans="1:1" x14ac:dyDescent="0.2">
      <c r="A643" s="61"/>
    </row>
    <row r="679" spans="1:1" x14ac:dyDescent="0.2">
      <c r="A679" s="23"/>
    </row>
    <row r="718" spans="1:1" x14ac:dyDescent="0.2">
      <c r="A718" s="61"/>
    </row>
    <row r="747" spans="1:1" x14ac:dyDescent="0.2">
      <c r="A747" s="61"/>
    </row>
    <row r="786" spans="1:1" x14ac:dyDescent="0.2">
      <c r="A786" s="61"/>
    </row>
    <row r="825" spans="1:1" x14ac:dyDescent="0.2">
      <c r="A825" s="61"/>
    </row>
    <row r="853" spans="1:1" x14ac:dyDescent="0.2">
      <c r="A853" s="61"/>
    </row>
    <row r="893" spans="1:1" x14ac:dyDescent="0.2">
      <c r="A893" s="61"/>
    </row>
    <row r="933" spans="1:1" x14ac:dyDescent="0.2">
      <c r="A933" s="61"/>
    </row>
    <row r="962" spans="1:1" x14ac:dyDescent="0.2">
      <c r="A962" s="61"/>
    </row>
  </sheetData>
  <mergeCells count="250">
    <mergeCell ref="C56:L56"/>
    <mergeCell ref="M56:N56"/>
    <mergeCell ref="O56:Q56"/>
    <mergeCell ref="S56:T56"/>
    <mergeCell ref="V56:W56"/>
    <mergeCell ref="Y56:Z56"/>
    <mergeCell ref="AA56:AD56"/>
    <mergeCell ref="AE56:AH56"/>
    <mergeCell ref="B65:F65"/>
    <mergeCell ref="B59:N59"/>
    <mergeCell ref="B60:B64"/>
    <mergeCell ref="C60:T60"/>
    <mergeCell ref="C61:T64"/>
    <mergeCell ref="B57:K57"/>
    <mergeCell ref="B58:K58"/>
    <mergeCell ref="U61:AN64"/>
    <mergeCell ref="G65:AN65"/>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AA46:AD46"/>
    <mergeCell ref="AE46:AH46"/>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B26:B39"/>
    <mergeCell ref="C26:L26"/>
    <mergeCell ref="C27:L27"/>
    <mergeCell ref="C28:L30"/>
    <mergeCell ref="M28:P28"/>
    <mergeCell ref="Q28:S28"/>
    <mergeCell ref="U28:W28"/>
    <mergeCell ref="C31:L31"/>
    <mergeCell ref="M31:Q31"/>
    <mergeCell ref="R31:AA31"/>
    <mergeCell ref="C35:L35"/>
    <mergeCell ref="M35:Q35"/>
    <mergeCell ref="R35:AA35"/>
    <mergeCell ref="C36:L36"/>
    <mergeCell ref="C32:L34"/>
    <mergeCell ref="M32:P32"/>
    <mergeCell ref="Q32:S32"/>
    <mergeCell ref="U32:W32"/>
    <mergeCell ref="C37:L39"/>
    <mergeCell ref="M37:P37"/>
    <mergeCell ref="Q37:S37"/>
    <mergeCell ref="U37:W37"/>
    <mergeCell ref="B5:AK5"/>
    <mergeCell ref="B6:AK6"/>
    <mergeCell ref="AF7:AG7"/>
    <mergeCell ref="AI7:AJ7"/>
    <mergeCell ref="B15:B25"/>
    <mergeCell ref="C15:L15"/>
    <mergeCell ref="C16:L16"/>
    <mergeCell ref="C17:L19"/>
    <mergeCell ref="M17:P17"/>
    <mergeCell ref="C20:L20"/>
    <mergeCell ref="M20:Q20"/>
    <mergeCell ref="R20:AA20"/>
    <mergeCell ref="AB20:AF20"/>
    <mergeCell ref="Q17:S17"/>
    <mergeCell ref="U17:W17"/>
    <mergeCell ref="C21:L21"/>
    <mergeCell ref="M21:U21"/>
    <mergeCell ref="V21:AA21"/>
    <mergeCell ref="AB21:AN21"/>
    <mergeCell ref="AG20:AN20"/>
    <mergeCell ref="M19:AN19"/>
    <mergeCell ref="M18:AN18"/>
    <mergeCell ref="Y17:AN17"/>
    <mergeCell ref="C22:L22"/>
    <mergeCell ref="AG3:AN3"/>
    <mergeCell ref="AL7:AM7"/>
    <mergeCell ref="AB9:AN9"/>
    <mergeCell ref="AB10:AN10"/>
    <mergeCell ref="AB11:AN11"/>
    <mergeCell ref="AI40:AN40"/>
    <mergeCell ref="AI41:AN41"/>
    <mergeCell ref="AM42:AN42"/>
    <mergeCell ref="AM43:AN43"/>
    <mergeCell ref="M39:AN39"/>
    <mergeCell ref="M38:AN38"/>
    <mergeCell ref="Y37:AN37"/>
    <mergeCell ref="M36:AN36"/>
    <mergeCell ref="AG35:AN35"/>
    <mergeCell ref="M34:AN34"/>
    <mergeCell ref="M33:AN33"/>
    <mergeCell ref="Y32:AN32"/>
    <mergeCell ref="AG31:AN31"/>
    <mergeCell ref="M30:AN30"/>
    <mergeCell ref="M29:AN29"/>
    <mergeCell ref="Y28:AN28"/>
    <mergeCell ref="M27:AN27"/>
    <mergeCell ref="M26:AN26"/>
    <mergeCell ref="AB3:AF3"/>
    <mergeCell ref="AM44:AN44"/>
    <mergeCell ref="AM45:AN45"/>
    <mergeCell ref="AM46:AN46"/>
    <mergeCell ref="AM47:AN47"/>
    <mergeCell ref="AM48:AN48"/>
    <mergeCell ref="AM49:AN49"/>
    <mergeCell ref="AM50:AN50"/>
    <mergeCell ref="AM51:AN51"/>
    <mergeCell ref="AM52:AN52"/>
    <mergeCell ref="AJ44:AK44"/>
    <mergeCell ref="E45:L45"/>
    <mergeCell ref="M45:N45"/>
    <mergeCell ref="O45:Q45"/>
    <mergeCell ref="AJ45:AK45"/>
    <mergeCell ref="O44:Q44"/>
    <mergeCell ref="S44:T44"/>
    <mergeCell ref="V44:W44"/>
    <mergeCell ref="Y44:Z44"/>
    <mergeCell ref="AA44:AD44"/>
    <mergeCell ref="AE44:AH44"/>
    <mergeCell ref="M16:AN16"/>
    <mergeCell ref="M15:AN15"/>
    <mergeCell ref="AM53:AN53"/>
    <mergeCell ref="AM54:AN54"/>
    <mergeCell ref="AI55:AN55"/>
    <mergeCell ref="AI56:AN56"/>
    <mergeCell ref="L58:AN58"/>
    <mergeCell ref="U60:AN60"/>
    <mergeCell ref="M22:Q22"/>
    <mergeCell ref="R22:AA22"/>
    <mergeCell ref="AB22:AF22"/>
    <mergeCell ref="C23:L25"/>
    <mergeCell ref="M23:P23"/>
    <mergeCell ref="Q23:S23"/>
    <mergeCell ref="U23:W23"/>
    <mergeCell ref="M25:AN25"/>
    <mergeCell ref="M24:AN24"/>
    <mergeCell ref="Y23:AN23"/>
    <mergeCell ref="AG22:AN22"/>
    <mergeCell ref="AB31:AF31"/>
    <mergeCell ref="AB35:AF35"/>
    <mergeCell ref="AE41:AH41"/>
    <mergeCell ref="C42:C54"/>
  </mergeCells>
  <phoneticPr fontId="2"/>
  <dataValidations count="2">
    <dataValidation type="list" allowBlank="1" showInputMessage="1" showErrorMessage="1" sqref="R42:R56 U42:U56 X42:X56 AI42:AI54 AL42:AL54" xr:uid="{00000000-0002-0000-0000-000000000000}">
      <formula1>"□,■"</formula1>
    </dataValidation>
    <dataValidation type="list" allowBlank="1" showInputMessage="1" showErrorMessage="1" sqref="M42:N56" xr:uid="{00000000-0002-0000-0000-000001000000}">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B1:Y123"/>
  <sheetViews>
    <sheetView view="pageBreakPreview" zoomScaleNormal="85" zoomScaleSheetLayoutView="100" workbookViewId="0">
      <selection activeCell="M3" sqref="M3"/>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233</v>
      </c>
    </row>
    <row r="3" spans="2:25" ht="15.75" customHeight="1" x14ac:dyDescent="0.2">
      <c r="P3" s="14" t="s">
        <v>47</v>
      </c>
      <c r="Q3" s="400"/>
      <c r="R3" s="400"/>
      <c r="S3" s="10" t="s">
        <v>48</v>
      </c>
      <c r="T3" s="400"/>
      <c r="U3" s="400"/>
      <c r="V3" s="10" t="s">
        <v>133</v>
      </c>
      <c r="W3" s="400"/>
      <c r="X3" s="400"/>
      <c r="Y3" s="10" t="s">
        <v>134</v>
      </c>
    </row>
    <row r="4" spans="2:25" ht="6" customHeight="1" x14ac:dyDescent="0.2"/>
    <row r="5" spans="2:25" ht="27.75" customHeight="1" x14ac:dyDescent="0.2">
      <c r="B5" s="370" t="s">
        <v>202</v>
      </c>
      <c r="C5" s="400"/>
      <c r="D5" s="400"/>
      <c r="E5" s="400"/>
      <c r="F5" s="400"/>
      <c r="G5" s="400"/>
      <c r="H5" s="400"/>
      <c r="I5" s="400"/>
      <c r="J5" s="400"/>
      <c r="K5" s="400"/>
      <c r="L5" s="400"/>
      <c r="M5" s="400"/>
      <c r="N5" s="400"/>
      <c r="O5" s="400"/>
      <c r="P5" s="400"/>
      <c r="Q5" s="400"/>
      <c r="R5" s="400"/>
      <c r="S5" s="400"/>
      <c r="T5" s="400"/>
      <c r="U5" s="400"/>
      <c r="V5" s="400"/>
      <c r="W5" s="400"/>
      <c r="X5" s="400"/>
      <c r="Y5" s="400"/>
    </row>
    <row r="6" spans="2:25" ht="5.25" customHeight="1" x14ac:dyDescent="0.2"/>
    <row r="7" spans="2:25" ht="23.25" customHeight="1" x14ac:dyDescent="0.2">
      <c r="B7" s="388" t="s">
        <v>201</v>
      </c>
      <c r="C7" s="389"/>
      <c r="D7" s="389"/>
      <c r="E7" s="389"/>
      <c r="F7" s="390"/>
      <c r="G7" s="336"/>
      <c r="H7" s="337"/>
      <c r="I7" s="337"/>
      <c r="J7" s="337"/>
      <c r="K7" s="337"/>
      <c r="L7" s="337"/>
      <c r="M7" s="337"/>
      <c r="N7" s="337"/>
      <c r="O7" s="337"/>
      <c r="P7" s="337"/>
      <c r="Q7" s="337"/>
      <c r="R7" s="337"/>
      <c r="S7" s="337"/>
      <c r="T7" s="337"/>
      <c r="U7" s="337"/>
      <c r="V7" s="337"/>
      <c r="W7" s="337"/>
      <c r="X7" s="337"/>
      <c r="Y7" s="338"/>
    </row>
    <row r="8" spans="2:25" ht="23.25" customHeight="1" x14ac:dyDescent="0.2">
      <c r="B8" s="388" t="s">
        <v>196</v>
      </c>
      <c r="C8" s="389"/>
      <c r="D8" s="389"/>
      <c r="E8" s="389"/>
      <c r="F8" s="390"/>
      <c r="G8" s="57" t="s">
        <v>9</v>
      </c>
      <c r="H8" s="173" t="s">
        <v>190</v>
      </c>
      <c r="I8" s="173"/>
      <c r="J8" s="173"/>
      <c r="K8" s="173"/>
      <c r="L8" s="59" t="s">
        <v>9</v>
      </c>
      <c r="M8" s="173" t="s">
        <v>191</v>
      </c>
      <c r="N8" s="173"/>
      <c r="O8" s="173"/>
      <c r="P8" s="173"/>
      <c r="Q8" s="59" t="s">
        <v>9</v>
      </c>
      <c r="R8" s="173" t="s">
        <v>192</v>
      </c>
      <c r="S8" s="173"/>
      <c r="T8" s="173"/>
      <c r="U8" s="12"/>
      <c r="V8" s="12"/>
      <c r="W8" s="12"/>
      <c r="X8" s="12"/>
      <c r="Y8" s="13"/>
    </row>
    <row r="9" spans="2:25" ht="23.25" customHeight="1" x14ac:dyDescent="0.2">
      <c r="B9" s="659" t="s">
        <v>203</v>
      </c>
      <c r="C9" s="660"/>
      <c r="D9" s="660"/>
      <c r="E9" s="660"/>
      <c r="F9" s="661"/>
      <c r="G9" s="59" t="s">
        <v>9</v>
      </c>
      <c r="H9" s="6" t="s">
        <v>198</v>
      </c>
      <c r="I9" s="6"/>
      <c r="J9" s="12"/>
      <c r="K9" s="12"/>
      <c r="L9" s="12"/>
      <c r="M9" s="12"/>
      <c r="N9" s="12"/>
      <c r="O9" s="59" t="s">
        <v>9</v>
      </c>
      <c r="P9" s="6" t="s">
        <v>199</v>
      </c>
      <c r="Q9" s="12"/>
      <c r="R9" s="12"/>
      <c r="S9" s="12"/>
      <c r="T9" s="12"/>
      <c r="U9" s="12"/>
      <c r="V9" s="12"/>
      <c r="W9" s="12"/>
      <c r="X9" s="12"/>
      <c r="Y9" s="13"/>
    </row>
    <row r="10" spans="2:25" ht="23.25" customHeight="1" x14ac:dyDescent="0.2">
      <c r="B10" s="662"/>
      <c r="C10" s="400"/>
      <c r="D10" s="400"/>
      <c r="E10" s="400"/>
      <c r="F10" s="663"/>
      <c r="G10" s="59" t="s">
        <v>9</v>
      </c>
      <c r="H10" s="1" t="s">
        <v>200</v>
      </c>
      <c r="I10" s="2"/>
      <c r="J10" s="2"/>
      <c r="K10" s="2"/>
      <c r="L10" s="2"/>
      <c r="M10" s="2"/>
      <c r="N10" s="2"/>
      <c r="O10" s="59" t="s">
        <v>9</v>
      </c>
      <c r="P10" s="1" t="s">
        <v>204</v>
      </c>
      <c r="Q10" s="2"/>
      <c r="R10" s="2"/>
      <c r="S10" s="2"/>
      <c r="T10" s="2"/>
      <c r="U10" s="2"/>
      <c r="V10" s="2"/>
      <c r="W10" s="2"/>
      <c r="X10" s="2"/>
      <c r="Y10" s="51"/>
    </row>
    <row r="11" spans="2:25" ht="23.25" customHeight="1" x14ac:dyDescent="0.2">
      <c r="B11" s="419"/>
      <c r="C11" s="420"/>
      <c r="D11" s="420"/>
      <c r="E11" s="420"/>
      <c r="F11" s="421"/>
      <c r="G11" s="60" t="s">
        <v>9</v>
      </c>
      <c r="H11" s="7" t="s">
        <v>205</v>
      </c>
      <c r="I11" s="175"/>
      <c r="J11" s="175"/>
      <c r="K11" s="175"/>
      <c r="L11" s="175"/>
      <c r="M11" s="175"/>
      <c r="N11" s="175"/>
      <c r="O11" s="175"/>
      <c r="P11" s="175"/>
      <c r="Q11" s="175"/>
      <c r="R11" s="175"/>
      <c r="S11" s="175"/>
      <c r="T11" s="175"/>
      <c r="U11" s="175"/>
      <c r="V11" s="175"/>
      <c r="W11" s="175"/>
      <c r="X11" s="175"/>
      <c r="Y11" s="177"/>
    </row>
    <row r="13" spans="2:25" ht="6" customHeight="1" x14ac:dyDescent="0.2">
      <c r="B13" s="5"/>
      <c r="C13" s="6"/>
      <c r="D13" s="6"/>
      <c r="E13" s="6"/>
      <c r="F13" s="6"/>
      <c r="G13" s="6"/>
      <c r="H13" s="6"/>
      <c r="I13" s="6"/>
      <c r="J13" s="6"/>
      <c r="K13" s="6"/>
      <c r="L13" s="6"/>
      <c r="M13" s="6"/>
      <c r="N13" s="6"/>
      <c r="O13" s="6"/>
      <c r="P13" s="6"/>
      <c r="Q13" s="6"/>
      <c r="R13" s="6"/>
      <c r="S13" s="6"/>
      <c r="T13" s="6"/>
      <c r="U13" s="5"/>
      <c r="V13" s="6"/>
      <c r="W13" s="6"/>
      <c r="X13" s="6"/>
      <c r="Y13" s="4"/>
    </row>
    <row r="14" spans="2:25" x14ac:dyDescent="0.2">
      <c r="B14" s="170" t="s">
        <v>206</v>
      </c>
      <c r="U14" s="170"/>
      <c r="V14" s="56" t="s">
        <v>193</v>
      </c>
      <c r="W14" s="56" t="s">
        <v>194</v>
      </c>
      <c r="X14" s="56" t="s">
        <v>195</v>
      </c>
      <c r="Y14" s="169"/>
    </row>
    <row r="15" spans="2:25" ht="6.75" customHeight="1" x14ac:dyDescent="0.2">
      <c r="B15" s="170"/>
      <c r="U15" s="170"/>
      <c r="Y15" s="169"/>
    </row>
    <row r="16" spans="2:25" ht="18" customHeight="1" x14ac:dyDescent="0.2">
      <c r="B16" s="170"/>
      <c r="C16" s="1" t="s">
        <v>236</v>
      </c>
      <c r="U16" s="53"/>
      <c r="V16" s="59"/>
      <c r="W16" s="59"/>
      <c r="X16" s="59"/>
      <c r="Y16" s="51"/>
    </row>
    <row r="17" spans="2:25" ht="6.75" customHeight="1" x14ac:dyDescent="0.2">
      <c r="B17" s="170"/>
      <c r="U17" s="167"/>
      <c r="V17" s="10"/>
      <c r="W17" s="10"/>
      <c r="X17" s="10"/>
      <c r="Y17" s="168"/>
    </row>
    <row r="18" spans="2:25" ht="14.25" customHeight="1" x14ac:dyDescent="0.2">
      <c r="B18" s="170"/>
      <c r="C18" s="1" t="s">
        <v>207</v>
      </c>
      <c r="D18" s="388" t="s">
        <v>208</v>
      </c>
      <c r="E18" s="389"/>
      <c r="F18" s="389"/>
      <c r="G18" s="389"/>
      <c r="H18" s="390"/>
      <c r="I18" s="8" t="s">
        <v>209</v>
      </c>
      <c r="J18" s="9"/>
      <c r="K18" s="9"/>
      <c r="L18" s="389"/>
      <c r="M18" s="389"/>
      <c r="N18" s="389"/>
      <c r="O18" s="160" t="s">
        <v>197</v>
      </c>
      <c r="U18" s="167"/>
      <c r="V18" s="10"/>
      <c r="W18" s="10"/>
      <c r="X18" s="10"/>
      <c r="Y18" s="168"/>
    </row>
    <row r="19" spans="2:25" ht="7.5" customHeight="1" x14ac:dyDescent="0.2">
      <c r="B19" s="170"/>
      <c r="U19" s="167"/>
      <c r="V19" s="10"/>
      <c r="W19" s="10"/>
      <c r="X19" s="10"/>
      <c r="Y19" s="168"/>
    </row>
    <row r="20" spans="2:25" ht="18" customHeight="1" x14ac:dyDescent="0.2">
      <c r="B20" s="170"/>
      <c r="C20" s="1" t="s">
        <v>237</v>
      </c>
      <c r="U20" s="167"/>
      <c r="V20" s="10"/>
      <c r="W20" s="10"/>
      <c r="X20" s="10"/>
      <c r="Y20" s="168"/>
    </row>
    <row r="21" spans="2:25" ht="6.75" customHeight="1" x14ac:dyDescent="0.2">
      <c r="B21" s="170"/>
      <c r="U21" s="167"/>
      <c r="V21" s="10"/>
      <c r="W21" s="10"/>
      <c r="X21" s="10"/>
      <c r="Y21" s="168"/>
    </row>
    <row r="22" spans="2:25" ht="14.25" customHeight="1" x14ac:dyDescent="0.2">
      <c r="B22" s="170"/>
      <c r="C22" s="1" t="s">
        <v>207</v>
      </c>
      <c r="D22" s="388" t="s">
        <v>210</v>
      </c>
      <c r="E22" s="389"/>
      <c r="F22" s="389"/>
      <c r="G22" s="389"/>
      <c r="H22" s="390"/>
      <c r="I22" s="8" t="s">
        <v>209</v>
      </c>
      <c r="J22" s="9"/>
      <c r="K22" s="9"/>
      <c r="L22" s="389"/>
      <c r="M22" s="389"/>
      <c r="N22" s="389"/>
      <c r="O22" s="160" t="s">
        <v>197</v>
      </c>
      <c r="U22" s="167"/>
      <c r="V22" s="10"/>
      <c r="W22" s="10"/>
      <c r="X22" s="10"/>
      <c r="Y22" s="168"/>
    </row>
    <row r="23" spans="2:25" ht="7.5" customHeight="1" x14ac:dyDescent="0.2">
      <c r="B23" s="170"/>
      <c r="U23" s="167"/>
      <c r="V23" s="10"/>
      <c r="W23" s="10"/>
      <c r="X23" s="10"/>
      <c r="Y23" s="168"/>
    </row>
    <row r="24" spans="2:25" ht="18" customHeight="1" x14ac:dyDescent="0.2">
      <c r="B24" s="170"/>
      <c r="C24" s="1" t="s">
        <v>238</v>
      </c>
      <c r="U24" s="53"/>
      <c r="V24" s="59" t="s">
        <v>9</v>
      </c>
      <c r="W24" s="59" t="s">
        <v>194</v>
      </c>
      <c r="X24" s="59" t="s">
        <v>9</v>
      </c>
      <c r="Y24" s="51"/>
    </row>
    <row r="25" spans="2:25" ht="18" customHeight="1" x14ac:dyDescent="0.2">
      <c r="B25" s="170"/>
      <c r="C25" s="1" t="s">
        <v>211</v>
      </c>
      <c r="U25" s="53"/>
      <c r="V25" s="2"/>
      <c r="W25" s="2"/>
      <c r="X25" s="2"/>
      <c r="Y25" s="51"/>
    </row>
    <row r="26" spans="2:25" ht="18" customHeight="1" x14ac:dyDescent="0.2">
      <c r="B26" s="170"/>
      <c r="C26" s="1" t="s">
        <v>239</v>
      </c>
      <c r="T26" s="1" t="s">
        <v>212</v>
      </c>
      <c r="U26" s="53"/>
      <c r="V26" s="59" t="s">
        <v>9</v>
      </c>
      <c r="W26" s="59" t="s">
        <v>194</v>
      </c>
      <c r="X26" s="59" t="s">
        <v>9</v>
      </c>
      <c r="Y26" s="51"/>
    </row>
    <row r="27" spans="2:25" ht="18" customHeight="1" x14ac:dyDescent="0.2">
      <c r="B27" s="170"/>
      <c r="C27" s="1" t="s">
        <v>240</v>
      </c>
      <c r="U27" s="53"/>
      <c r="V27" s="59" t="s">
        <v>9</v>
      </c>
      <c r="W27" s="59" t="s">
        <v>194</v>
      </c>
      <c r="X27" s="59" t="s">
        <v>9</v>
      </c>
      <c r="Y27" s="51"/>
    </row>
    <row r="28" spans="2:25" ht="18" customHeight="1" x14ac:dyDescent="0.2">
      <c r="B28" s="170"/>
      <c r="C28" s="1" t="s">
        <v>213</v>
      </c>
      <c r="U28" s="53"/>
      <c r="V28" s="2"/>
      <c r="W28" s="2"/>
      <c r="X28" s="2"/>
      <c r="Y28" s="51"/>
    </row>
    <row r="29" spans="2:25" ht="18" customHeight="1" x14ac:dyDescent="0.2">
      <c r="B29" s="170"/>
      <c r="C29" s="1" t="s">
        <v>241</v>
      </c>
      <c r="U29" s="53"/>
      <c r="V29" s="59" t="s">
        <v>9</v>
      </c>
      <c r="W29" s="59" t="s">
        <v>194</v>
      </c>
      <c r="X29" s="59" t="s">
        <v>9</v>
      </c>
      <c r="Y29" s="51"/>
    </row>
    <row r="30" spans="2:25" ht="18" customHeight="1" x14ac:dyDescent="0.2">
      <c r="B30" s="170"/>
      <c r="C30" s="1" t="s">
        <v>242</v>
      </c>
      <c r="U30" s="53"/>
      <c r="V30" s="59" t="s">
        <v>9</v>
      </c>
      <c r="W30" s="59" t="s">
        <v>194</v>
      </c>
      <c r="X30" s="59" t="s">
        <v>9</v>
      </c>
      <c r="Y30" s="51"/>
    </row>
    <row r="31" spans="2:25" ht="18" customHeight="1" x14ac:dyDescent="0.2">
      <c r="B31" s="170"/>
      <c r="C31" s="1" t="s">
        <v>214</v>
      </c>
      <c r="U31" s="53"/>
      <c r="V31" s="2"/>
      <c r="W31" s="2"/>
      <c r="X31" s="2"/>
      <c r="Y31" s="51"/>
    </row>
    <row r="32" spans="2:25" ht="18" customHeight="1" x14ac:dyDescent="0.2">
      <c r="B32" s="170"/>
      <c r="C32" s="1" t="s">
        <v>278</v>
      </c>
      <c r="U32" s="53"/>
      <c r="V32" s="59" t="s">
        <v>9</v>
      </c>
      <c r="W32" s="59" t="s">
        <v>194</v>
      </c>
      <c r="X32" s="59" t="s">
        <v>9</v>
      </c>
      <c r="Y32" s="51"/>
    </row>
    <row r="33" spans="2:25" ht="18" customHeight="1" x14ac:dyDescent="0.2">
      <c r="B33" s="170"/>
      <c r="C33" s="1" t="s">
        <v>243</v>
      </c>
      <c r="U33" s="53"/>
      <c r="V33" s="59"/>
      <c r="W33" s="59"/>
      <c r="X33" s="59"/>
      <c r="Y33" s="51"/>
    </row>
    <row r="34" spans="2:25" ht="18" customHeight="1" x14ac:dyDescent="0.2">
      <c r="B34" s="170"/>
      <c r="C34" s="1" t="s">
        <v>244</v>
      </c>
      <c r="U34" s="53"/>
      <c r="V34" s="59"/>
      <c r="W34" s="59"/>
      <c r="X34" s="59"/>
      <c r="Y34" s="51"/>
    </row>
    <row r="35" spans="2:25" ht="18" customHeight="1" x14ac:dyDescent="0.2">
      <c r="B35" s="170"/>
      <c r="C35" s="1" t="s">
        <v>279</v>
      </c>
      <c r="U35" s="53"/>
      <c r="V35" s="59" t="s">
        <v>9</v>
      </c>
      <c r="W35" s="59" t="s">
        <v>194</v>
      </c>
      <c r="X35" s="59" t="s">
        <v>9</v>
      </c>
      <c r="Y35" s="51"/>
    </row>
    <row r="36" spans="2:25" ht="18" customHeight="1" x14ac:dyDescent="0.2">
      <c r="B36" s="170"/>
      <c r="C36" s="1" t="s">
        <v>245</v>
      </c>
      <c r="U36" s="53"/>
      <c r="V36" s="2"/>
      <c r="W36" s="2"/>
      <c r="X36" s="2"/>
      <c r="Y36" s="51"/>
    </row>
    <row r="37" spans="2:25" ht="18" customHeight="1" x14ac:dyDescent="0.2">
      <c r="B37" s="170"/>
      <c r="D37" s="1" t="s">
        <v>246</v>
      </c>
      <c r="U37" s="53"/>
      <c r="V37" s="59" t="s">
        <v>9</v>
      </c>
      <c r="W37" s="59" t="s">
        <v>194</v>
      </c>
      <c r="X37" s="59" t="s">
        <v>9</v>
      </c>
      <c r="Y37" s="51"/>
    </row>
    <row r="38" spans="2:25" ht="18" customHeight="1" x14ac:dyDescent="0.2">
      <c r="B38" s="170"/>
      <c r="D38" s="1" t="s">
        <v>247</v>
      </c>
      <c r="U38" s="53"/>
      <c r="V38" s="59" t="s">
        <v>9</v>
      </c>
      <c r="W38" s="59" t="s">
        <v>194</v>
      </c>
      <c r="X38" s="59" t="s">
        <v>9</v>
      </c>
      <c r="Y38" s="51"/>
    </row>
    <row r="39" spans="2:25" ht="18" customHeight="1" x14ac:dyDescent="0.2">
      <c r="B39" s="170"/>
      <c r="C39" s="1" t="s">
        <v>248</v>
      </c>
      <c r="U39" s="53"/>
      <c r="V39" s="178"/>
      <c r="W39" s="10" t="s">
        <v>194</v>
      </c>
      <c r="X39" s="178"/>
      <c r="Y39" s="51"/>
    </row>
    <row r="40" spans="2:25" ht="18" customHeight="1" x14ac:dyDescent="0.2">
      <c r="B40" s="170"/>
      <c r="C40" s="1" t="s">
        <v>215</v>
      </c>
      <c r="U40" s="53"/>
      <c r="V40" s="2"/>
      <c r="W40" s="2"/>
      <c r="X40" s="2"/>
      <c r="Y40" s="51"/>
    </row>
    <row r="41" spans="2:25" ht="18" customHeight="1" x14ac:dyDescent="0.2">
      <c r="B41" s="170"/>
      <c r="C41" s="1" t="s">
        <v>249</v>
      </c>
      <c r="U41" s="53"/>
      <c r="V41" s="59" t="s">
        <v>9</v>
      </c>
      <c r="W41" s="59" t="s">
        <v>194</v>
      </c>
      <c r="X41" s="59" t="s">
        <v>9</v>
      </c>
      <c r="Y41" s="51"/>
    </row>
    <row r="42" spans="2:25" ht="18" customHeight="1" x14ac:dyDescent="0.2">
      <c r="B42" s="170"/>
      <c r="C42" s="1" t="s">
        <v>216</v>
      </c>
      <c r="U42" s="167"/>
      <c r="V42" s="10"/>
      <c r="W42" s="10"/>
      <c r="X42" s="10"/>
      <c r="Y42" s="168"/>
    </row>
    <row r="43" spans="2:25" ht="18" customHeight="1" x14ac:dyDescent="0.2">
      <c r="B43" s="170"/>
      <c r="C43" s="1" t="s">
        <v>250</v>
      </c>
      <c r="U43" s="53"/>
      <c r="V43" s="59" t="s">
        <v>9</v>
      </c>
      <c r="W43" s="59" t="s">
        <v>194</v>
      </c>
      <c r="X43" s="59" t="s">
        <v>9</v>
      </c>
      <c r="Y43" s="51"/>
    </row>
    <row r="44" spans="2:25" ht="18" customHeight="1" x14ac:dyDescent="0.2">
      <c r="B44" s="170"/>
      <c r="C44" s="1" t="s">
        <v>217</v>
      </c>
      <c r="U44" s="167"/>
      <c r="V44" s="10"/>
      <c r="W44" s="10"/>
      <c r="X44" s="10"/>
      <c r="Y44" s="168"/>
    </row>
    <row r="45" spans="2:25" ht="18" customHeight="1" x14ac:dyDescent="0.2">
      <c r="B45" s="170"/>
      <c r="C45" s="1" t="s">
        <v>251</v>
      </c>
      <c r="U45" s="167"/>
      <c r="V45" s="10"/>
      <c r="W45" s="10"/>
      <c r="X45" s="10"/>
      <c r="Y45" s="168"/>
    </row>
    <row r="46" spans="2:25" ht="15" customHeight="1" x14ac:dyDescent="0.2">
      <c r="B46" s="170"/>
      <c r="U46" s="170"/>
      <c r="Y46" s="169"/>
    </row>
    <row r="47" spans="2:25" ht="15" customHeight="1" x14ac:dyDescent="0.2">
      <c r="B47" s="170" t="s">
        <v>218</v>
      </c>
      <c r="U47" s="167"/>
      <c r="V47" s="56" t="s">
        <v>193</v>
      </c>
      <c r="W47" s="56" t="s">
        <v>194</v>
      </c>
      <c r="X47" s="56" t="s">
        <v>195</v>
      </c>
      <c r="Y47" s="168"/>
    </row>
    <row r="48" spans="2:25" ht="6.75" customHeight="1" x14ac:dyDescent="0.2">
      <c r="B48" s="170"/>
      <c r="U48" s="167"/>
      <c r="V48" s="10"/>
      <c r="W48" s="10"/>
      <c r="X48" s="10"/>
      <c r="Y48" s="168"/>
    </row>
    <row r="49" spans="2:25" ht="18" customHeight="1" x14ac:dyDescent="0.2">
      <c r="B49" s="170"/>
      <c r="C49" s="1" t="s">
        <v>219</v>
      </c>
      <c r="U49" s="53"/>
      <c r="V49" s="59" t="s">
        <v>9</v>
      </c>
      <c r="W49" s="59" t="s">
        <v>194</v>
      </c>
      <c r="X49" s="59" t="s">
        <v>9</v>
      </c>
      <c r="Y49" s="51"/>
    </row>
    <row r="50" spans="2:25" ht="18" customHeight="1" x14ac:dyDescent="0.2">
      <c r="B50" s="170"/>
      <c r="C50" s="1" t="s">
        <v>220</v>
      </c>
      <c r="U50" s="170"/>
      <c r="Y50" s="169"/>
    </row>
    <row r="51" spans="2:25" ht="18" customHeight="1" x14ac:dyDescent="0.2">
      <c r="B51" s="170"/>
      <c r="C51" s="1" t="s">
        <v>252</v>
      </c>
      <c r="U51" s="53"/>
      <c r="V51" s="59" t="s">
        <v>9</v>
      </c>
      <c r="W51" s="59" t="s">
        <v>194</v>
      </c>
      <c r="X51" s="59" t="s">
        <v>9</v>
      </c>
      <c r="Y51" s="51"/>
    </row>
    <row r="52" spans="2:25" ht="18" customHeight="1" x14ac:dyDescent="0.2">
      <c r="B52" s="170"/>
      <c r="D52" s="356" t="s">
        <v>221</v>
      </c>
      <c r="E52" s="356"/>
      <c r="F52" s="356"/>
      <c r="G52" s="356"/>
      <c r="H52" s="356"/>
      <c r="I52" s="356"/>
      <c r="J52" s="356"/>
      <c r="K52" s="356"/>
      <c r="L52" s="356"/>
      <c r="M52" s="356"/>
      <c r="N52" s="356"/>
      <c r="O52" s="356"/>
      <c r="P52" s="356"/>
      <c r="Q52" s="356"/>
      <c r="R52" s="356"/>
      <c r="S52" s="356"/>
      <c r="T52" s="357"/>
      <c r="U52" s="53"/>
      <c r="V52" s="59"/>
      <c r="W52" s="59"/>
      <c r="X52" s="59"/>
      <c r="Y52" s="51"/>
    </row>
    <row r="53" spans="2:25" ht="18" customHeight="1" x14ac:dyDescent="0.2">
      <c r="B53" s="170"/>
      <c r="D53" s="356" t="s">
        <v>222</v>
      </c>
      <c r="E53" s="356"/>
      <c r="F53" s="356"/>
      <c r="G53" s="356"/>
      <c r="H53" s="356"/>
      <c r="I53" s="356"/>
      <c r="J53" s="356"/>
      <c r="K53" s="356"/>
      <c r="L53" s="356"/>
      <c r="M53" s="356"/>
      <c r="N53" s="356"/>
      <c r="O53" s="356"/>
      <c r="P53" s="356"/>
      <c r="Q53" s="356"/>
      <c r="R53" s="356"/>
      <c r="S53" s="356"/>
      <c r="T53" s="357"/>
      <c r="U53" s="53"/>
      <c r="V53" s="59"/>
      <c r="W53" s="59"/>
      <c r="X53" s="59"/>
      <c r="Y53" s="51"/>
    </row>
    <row r="54" spans="2:25" ht="18" customHeight="1" x14ac:dyDescent="0.2">
      <c r="B54" s="170"/>
      <c r="D54" s="356" t="s">
        <v>223</v>
      </c>
      <c r="E54" s="356"/>
      <c r="F54" s="356"/>
      <c r="G54" s="356"/>
      <c r="H54" s="356"/>
      <c r="I54" s="356"/>
      <c r="J54" s="356"/>
      <c r="K54" s="356"/>
      <c r="L54" s="356"/>
      <c r="M54" s="356"/>
      <c r="N54" s="356"/>
      <c r="O54" s="356"/>
      <c r="P54" s="356"/>
      <c r="Q54" s="356"/>
      <c r="R54" s="356"/>
      <c r="S54" s="356"/>
      <c r="T54" s="357"/>
      <c r="U54" s="53"/>
      <c r="V54" s="59"/>
      <c r="W54" s="59"/>
      <c r="X54" s="59"/>
      <c r="Y54" s="51"/>
    </row>
    <row r="55" spans="2:25" ht="18" customHeight="1" x14ac:dyDescent="0.2">
      <c r="B55" s="170"/>
      <c r="D55" s="356" t="s">
        <v>224</v>
      </c>
      <c r="E55" s="356"/>
      <c r="F55" s="356"/>
      <c r="G55" s="356"/>
      <c r="H55" s="356"/>
      <c r="I55" s="356"/>
      <c r="J55" s="356"/>
      <c r="K55" s="356"/>
      <c r="L55" s="356"/>
      <c r="M55" s="356"/>
      <c r="N55" s="356"/>
      <c r="O55" s="356"/>
      <c r="P55" s="356"/>
      <c r="Q55" s="356"/>
      <c r="R55" s="356"/>
      <c r="S55" s="356"/>
      <c r="T55" s="357"/>
      <c r="U55" s="53"/>
      <c r="V55" s="59"/>
      <c r="W55" s="59"/>
      <c r="X55" s="59"/>
      <c r="Y55" s="51"/>
    </row>
    <row r="56" spans="2:25" ht="18" customHeight="1" x14ac:dyDescent="0.2">
      <c r="B56" s="170"/>
      <c r="D56" s="356" t="s">
        <v>225</v>
      </c>
      <c r="E56" s="356"/>
      <c r="F56" s="356"/>
      <c r="G56" s="356"/>
      <c r="H56" s="356"/>
      <c r="I56" s="356"/>
      <c r="J56" s="356"/>
      <c r="K56" s="356"/>
      <c r="L56" s="356"/>
      <c r="M56" s="356"/>
      <c r="N56" s="356"/>
      <c r="O56" s="356"/>
      <c r="P56" s="356"/>
      <c r="Q56" s="356"/>
      <c r="R56" s="356"/>
      <c r="S56" s="356"/>
      <c r="T56" s="357"/>
      <c r="U56" s="53"/>
      <c r="V56" s="59"/>
      <c r="W56" s="59"/>
      <c r="X56" s="59"/>
      <c r="Y56" s="51"/>
    </row>
    <row r="57" spans="2:25" ht="18" customHeight="1" x14ac:dyDescent="0.2">
      <c r="B57" s="170"/>
      <c r="C57" s="1" t="s">
        <v>226</v>
      </c>
      <c r="U57" s="53"/>
      <c r="V57" s="59" t="s">
        <v>9</v>
      </c>
      <c r="W57" s="59" t="s">
        <v>194</v>
      </c>
      <c r="X57" s="59" t="s">
        <v>9</v>
      </c>
      <c r="Y57" s="51"/>
    </row>
    <row r="58" spans="2:25" ht="8.25" customHeight="1" x14ac:dyDescent="0.2">
      <c r="B58" s="171"/>
      <c r="C58" s="7"/>
      <c r="D58" s="7"/>
      <c r="E58" s="7"/>
      <c r="F58" s="7"/>
      <c r="G58" s="7"/>
      <c r="H58" s="7"/>
      <c r="I58" s="7"/>
      <c r="J58" s="7"/>
      <c r="K58" s="7"/>
      <c r="L58" s="7"/>
      <c r="M58" s="7"/>
      <c r="N58" s="7"/>
      <c r="O58" s="7"/>
      <c r="P58" s="7"/>
      <c r="Q58" s="7"/>
      <c r="R58" s="7"/>
      <c r="S58" s="7"/>
      <c r="T58" s="7"/>
      <c r="U58" s="419"/>
      <c r="V58" s="420"/>
      <c r="W58" s="420"/>
      <c r="X58" s="420"/>
      <c r="Y58" s="421"/>
    </row>
    <row r="59" spans="2:25" x14ac:dyDescent="0.2">
      <c r="B59" s="1" t="s">
        <v>227</v>
      </c>
    </row>
    <row r="60" spans="2:25" ht="14.25" customHeight="1" x14ac:dyDescent="0.2">
      <c r="B60" s="1" t="s">
        <v>228</v>
      </c>
    </row>
    <row r="61" spans="2:25" ht="9" customHeight="1" x14ac:dyDescent="0.2">
      <c r="B61" s="5"/>
      <c r="C61" s="6"/>
      <c r="D61" s="6"/>
      <c r="E61" s="6"/>
      <c r="F61" s="6"/>
      <c r="G61" s="6"/>
      <c r="H61" s="6"/>
      <c r="I61" s="6"/>
      <c r="J61" s="6"/>
      <c r="K61" s="6"/>
      <c r="L61" s="6"/>
      <c r="M61" s="6"/>
      <c r="N61" s="6"/>
      <c r="O61" s="6"/>
      <c r="P61" s="6"/>
      <c r="Q61" s="6"/>
      <c r="R61" s="6"/>
      <c r="S61" s="6"/>
      <c r="T61" s="6"/>
      <c r="U61" s="5"/>
      <c r="V61" s="6"/>
      <c r="W61" s="6"/>
      <c r="X61" s="6"/>
      <c r="Y61" s="4"/>
    </row>
    <row r="62" spans="2:25" x14ac:dyDescent="0.2">
      <c r="B62" s="170" t="s">
        <v>229</v>
      </c>
      <c r="U62" s="170"/>
      <c r="V62" s="56" t="s">
        <v>193</v>
      </c>
      <c r="W62" s="56" t="s">
        <v>194</v>
      </c>
      <c r="X62" s="56" t="s">
        <v>195</v>
      </c>
      <c r="Y62" s="169"/>
    </row>
    <row r="63" spans="2:25" ht="6.75" customHeight="1" x14ac:dyDescent="0.2">
      <c r="B63" s="170"/>
      <c r="U63" s="170"/>
      <c r="Y63" s="169"/>
    </row>
    <row r="64" spans="2:25" ht="18" customHeight="1" x14ac:dyDescent="0.2">
      <c r="B64" s="170"/>
      <c r="C64" s="1" t="s">
        <v>230</v>
      </c>
      <c r="U64" s="53"/>
      <c r="V64" s="59" t="s">
        <v>9</v>
      </c>
      <c r="W64" s="59" t="s">
        <v>194</v>
      </c>
      <c r="X64" s="59" t="s">
        <v>9</v>
      </c>
      <c r="Y64" s="51"/>
    </row>
    <row r="65" spans="2:25" ht="18" customHeight="1" x14ac:dyDescent="0.2">
      <c r="B65" s="170"/>
      <c r="C65" s="1" t="s">
        <v>231</v>
      </c>
      <c r="U65" s="170"/>
      <c r="Y65" s="169"/>
    </row>
    <row r="66" spans="2:25" ht="18" customHeight="1" x14ac:dyDescent="0.2">
      <c r="B66" s="170"/>
      <c r="C66" s="1" t="s">
        <v>232</v>
      </c>
      <c r="U66" s="170"/>
      <c r="Y66" s="169"/>
    </row>
    <row r="67" spans="2:25" ht="6" customHeight="1" x14ac:dyDescent="0.2">
      <c r="B67" s="171"/>
      <c r="C67" s="7"/>
      <c r="D67" s="7"/>
      <c r="E67" s="7"/>
      <c r="F67" s="7"/>
      <c r="G67" s="7"/>
      <c r="H67" s="7"/>
      <c r="I67" s="7"/>
      <c r="J67" s="7"/>
      <c r="K67" s="7"/>
      <c r="L67" s="7"/>
      <c r="M67" s="7"/>
      <c r="N67" s="7"/>
      <c r="O67" s="7"/>
      <c r="P67" s="7"/>
      <c r="Q67" s="7"/>
      <c r="R67" s="7"/>
      <c r="S67" s="7"/>
      <c r="T67" s="7"/>
      <c r="U67" s="171"/>
      <c r="V67" s="7"/>
      <c r="W67" s="7"/>
      <c r="X67" s="7"/>
      <c r="Y67" s="172"/>
    </row>
    <row r="68" spans="2:25" ht="4.8" customHeight="1" x14ac:dyDescent="0.2"/>
    <row r="122" spans="3:7" x14ac:dyDescent="0.2">
      <c r="C122" s="7"/>
      <c r="D122" s="7"/>
      <c r="E122" s="7"/>
      <c r="F122" s="7"/>
      <c r="G122" s="7"/>
    </row>
    <row r="123" spans="3:7" x14ac:dyDescent="0.2">
      <c r="C123" s="6"/>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rowBreaks count="1" manualBreakCount="1">
    <brk id="6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B1:Y122"/>
  <sheetViews>
    <sheetView view="pageBreakPreview" zoomScaleNormal="100" zoomScaleSheetLayoutView="100" workbookViewId="0">
      <selection activeCell="G6" sqref="G6"/>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274</v>
      </c>
    </row>
    <row r="3" spans="2:25" ht="15.75" customHeight="1" x14ac:dyDescent="0.2">
      <c r="P3" s="14" t="s">
        <v>47</v>
      </c>
      <c r="Q3" s="400"/>
      <c r="R3" s="400"/>
      <c r="S3" s="10" t="s">
        <v>48</v>
      </c>
      <c r="T3" s="400"/>
      <c r="U3" s="400"/>
      <c r="V3" s="10" t="s">
        <v>133</v>
      </c>
      <c r="W3" s="400"/>
      <c r="X3" s="400"/>
      <c r="Y3" s="10" t="s">
        <v>134</v>
      </c>
    </row>
    <row r="4" spans="2:25" ht="10.5" customHeight="1" x14ac:dyDescent="0.2"/>
    <row r="5" spans="2:25" ht="27.75" customHeight="1" x14ac:dyDescent="0.2">
      <c r="B5" s="370" t="s">
        <v>253</v>
      </c>
      <c r="C5" s="370"/>
      <c r="D5" s="370"/>
      <c r="E5" s="370"/>
      <c r="F5" s="370"/>
      <c r="G5" s="370"/>
      <c r="H5" s="370"/>
      <c r="I5" s="370"/>
      <c r="J5" s="370"/>
      <c r="K5" s="370"/>
      <c r="L5" s="370"/>
      <c r="M5" s="370"/>
      <c r="N5" s="370"/>
      <c r="O5" s="370"/>
      <c r="P5" s="370"/>
      <c r="Q5" s="370"/>
      <c r="R5" s="370"/>
      <c r="S5" s="370"/>
      <c r="T5" s="370"/>
      <c r="U5" s="370"/>
      <c r="V5" s="370"/>
      <c r="W5" s="370"/>
      <c r="X5" s="370"/>
      <c r="Y5" s="370"/>
    </row>
    <row r="7" spans="2:25" ht="23.25" customHeight="1" x14ac:dyDescent="0.2">
      <c r="B7" s="388" t="s">
        <v>254</v>
      </c>
      <c r="C7" s="388"/>
      <c r="D7" s="388"/>
      <c r="E7" s="388"/>
      <c r="F7" s="388"/>
      <c r="G7" s="388"/>
      <c r="H7" s="388"/>
      <c r="I7" s="388"/>
      <c r="J7" s="388"/>
      <c r="K7" s="388"/>
      <c r="L7" s="388"/>
      <c r="M7" s="388"/>
      <c r="N7" s="388"/>
      <c r="O7" s="388"/>
      <c r="P7" s="388"/>
      <c r="Q7" s="388"/>
      <c r="R7" s="388"/>
      <c r="S7" s="388"/>
      <c r="T7" s="388"/>
      <c r="U7" s="388"/>
      <c r="V7" s="388"/>
      <c r="W7" s="388"/>
      <c r="X7" s="388"/>
      <c r="Y7" s="396"/>
    </row>
    <row r="8" spans="2:25" ht="23.25" customHeight="1" x14ac:dyDescent="0.2">
      <c r="B8" s="396" t="s">
        <v>255</v>
      </c>
      <c r="C8" s="396"/>
      <c r="D8" s="396"/>
      <c r="E8" s="396"/>
      <c r="F8" s="396"/>
      <c r="G8" s="396"/>
      <c r="H8" s="396"/>
      <c r="I8" s="664"/>
      <c r="J8" s="664"/>
      <c r="K8" s="664"/>
      <c r="L8" s="664"/>
      <c r="M8" s="664"/>
      <c r="N8" s="664"/>
      <c r="O8" s="664"/>
      <c r="P8" s="664"/>
      <c r="Q8" s="664"/>
      <c r="R8" s="664"/>
      <c r="S8" s="664"/>
      <c r="T8" s="664"/>
      <c r="U8" s="664"/>
      <c r="V8" s="664"/>
      <c r="W8" s="664"/>
      <c r="X8" s="664"/>
      <c r="Y8" s="664"/>
    </row>
    <row r="9" spans="2:25" ht="23.25" customHeight="1" x14ac:dyDescent="0.2">
      <c r="B9" s="396" t="s">
        <v>256</v>
      </c>
      <c r="C9" s="396"/>
      <c r="D9" s="396"/>
      <c r="E9" s="396"/>
      <c r="F9" s="396"/>
      <c r="G9" s="396"/>
      <c r="H9" s="396"/>
      <c r="I9" s="57" t="s">
        <v>9</v>
      </c>
      <c r="J9" s="173" t="s">
        <v>190</v>
      </c>
      <c r="K9" s="173"/>
      <c r="L9" s="173"/>
      <c r="M9" s="173"/>
      <c r="N9" s="58" t="s">
        <v>9</v>
      </c>
      <c r="O9" s="173" t="s">
        <v>191</v>
      </c>
      <c r="P9" s="173"/>
      <c r="Q9" s="173"/>
      <c r="R9" s="173"/>
      <c r="S9" s="58" t="s">
        <v>9</v>
      </c>
      <c r="T9" s="173" t="s">
        <v>192</v>
      </c>
      <c r="U9" s="173"/>
      <c r="V9" s="173"/>
      <c r="W9" s="173"/>
      <c r="X9" s="173"/>
      <c r="Y9" s="176"/>
    </row>
    <row r="11" spans="2:25" ht="6" customHeight="1" x14ac:dyDescent="0.2">
      <c r="B11" s="5"/>
      <c r="C11" s="6"/>
      <c r="D11" s="6"/>
      <c r="E11" s="6"/>
      <c r="F11" s="6"/>
      <c r="G11" s="6"/>
      <c r="H11" s="6"/>
      <c r="I11" s="6"/>
      <c r="J11" s="6"/>
      <c r="K11" s="6"/>
      <c r="L11" s="6"/>
      <c r="M11" s="6"/>
      <c r="N11" s="6"/>
      <c r="O11" s="6"/>
      <c r="P11" s="6"/>
      <c r="Q11" s="6"/>
      <c r="R11" s="6"/>
      <c r="S11" s="6"/>
      <c r="T11" s="6"/>
      <c r="U11" s="5"/>
      <c r="V11" s="6"/>
      <c r="W11" s="6"/>
      <c r="X11" s="6"/>
      <c r="Y11" s="4"/>
    </row>
    <row r="12" spans="2:25" x14ac:dyDescent="0.2">
      <c r="B12" s="170" t="s">
        <v>257</v>
      </c>
      <c r="U12" s="170"/>
      <c r="V12" s="56" t="s">
        <v>193</v>
      </c>
      <c r="W12" s="56" t="s">
        <v>194</v>
      </c>
      <c r="X12" s="56" t="s">
        <v>195</v>
      </c>
      <c r="Y12" s="169"/>
    </row>
    <row r="13" spans="2:25" ht="6" customHeight="1" x14ac:dyDescent="0.2">
      <c r="B13" s="170"/>
      <c r="U13" s="170"/>
      <c r="Y13" s="169"/>
    </row>
    <row r="14" spans="2:25" ht="18" customHeight="1" x14ac:dyDescent="0.2">
      <c r="B14" s="170"/>
      <c r="C14" s="1" t="s">
        <v>258</v>
      </c>
      <c r="U14" s="53"/>
      <c r="V14" s="59" t="s">
        <v>9</v>
      </c>
      <c r="W14" s="59" t="s">
        <v>194</v>
      </c>
      <c r="X14" s="59" t="s">
        <v>9</v>
      </c>
      <c r="Y14" s="51"/>
    </row>
    <row r="15" spans="2:25" ht="18" customHeight="1" x14ac:dyDescent="0.2">
      <c r="B15" s="170"/>
      <c r="C15" s="1" t="s">
        <v>259</v>
      </c>
      <c r="U15" s="53"/>
      <c r="V15" s="2"/>
      <c r="W15" s="2"/>
      <c r="X15" s="2"/>
      <c r="Y15" s="51"/>
    </row>
    <row r="16" spans="2:25" ht="18" customHeight="1" x14ac:dyDescent="0.2">
      <c r="B16" s="170"/>
      <c r="U16" s="53"/>
      <c r="V16" s="2"/>
      <c r="W16" s="2"/>
      <c r="X16" s="2"/>
      <c r="Y16" s="51"/>
    </row>
    <row r="17" spans="2:25" ht="18" customHeight="1" x14ac:dyDescent="0.2">
      <c r="B17" s="170"/>
      <c r="C17" s="1" t="s">
        <v>207</v>
      </c>
      <c r="D17" s="388" t="s">
        <v>210</v>
      </c>
      <c r="E17" s="388"/>
      <c r="F17" s="388"/>
      <c r="G17" s="388"/>
      <c r="H17" s="388"/>
      <c r="I17" s="8" t="s">
        <v>209</v>
      </c>
      <c r="J17" s="9"/>
      <c r="K17" s="9"/>
      <c r="L17" s="389"/>
      <c r="M17" s="389"/>
      <c r="N17" s="389"/>
      <c r="O17" s="160" t="s">
        <v>197</v>
      </c>
      <c r="U17" s="167"/>
      <c r="V17" s="10"/>
      <c r="W17" s="10"/>
      <c r="X17" s="10"/>
      <c r="Y17" s="168"/>
    </row>
    <row r="18" spans="2:25" ht="18" customHeight="1" x14ac:dyDescent="0.2">
      <c r="B18" s="170"/>
      <c r="C18" s="1" t="s">
        <v>207</v>
      </c>
      <c r="D18" s="388" t="s">
        <v>210</v>
      </c>
      <c r="E18" s="388"/>
      <c r="F18" s="388"/>
      <c r="G18" s="388"/>
      <c r="H18" s="388"/>
      <c r="I18" s="8" t="s">
        <v>260</v>
      </c>
      <c r="J18" s="9"/>
      <c r="K18" s="9"/>
      <c r="L18" s="389"/>
      <c r="M18" s="389"/>
      <c r="N18" s="389"/>
      <c r="O18" s="160" t="s">
        <v>197</v>
      </c>
      <c r="U18" s="167"/>
      <c r="V18" s="10"/>
      <c r="W18" s="10"/>
      <c r="X18" s="10"/>
      <c r="Y18" s="168"/>
    </row>
    <row r="19" spans="2:25" ht="18" customHeight="1" x14ac:dyDescent="0.2">
      <c r="B19" s="170"/>
      <c r="D19" s="10"/>
      <c r="E19" s="10"/>
      <c r="F19" s="10"/>
      <c r="G19" s="10"/>
      <c r="H19" s="10"/>
      <c r="O19" s="10"/>
      <c r="U19" s="167"/>
      <c r="V19" s="10"/>
      <c r="W19" s="10"/>
      <c r="X19" s="10"/>
      <c r="Y19" s="168"/>
    </row>
    <row r="20" spans="2:25" ht="18" customHeight="1" x14ac:dyDescent="0.2">
      <c r="B20" s="170"/>
      <c r="C20" s="1" t="s">
        <v>261</v>
      </c>
      <c r="U20" s="53"/>
      <c r="V20" s="59" t="s">
        <v>9</v>
      </c>
      <c r="W20" s="59" t="s">
        <v>194</v>
      </c>
      <c r="X20" s="59" t="s">
        <v>9</v>
      </c>
      <c r="Y20" s="51"/>
    </row>
    <row r="21" spans="2:25" ht="18" customHeight="1" x14ac:dyDescent="0.2">
      <c r="B21" s="170"/>
      <c r="C21" s="1" t="s">
        <v>262</v>
      </c>
      <c r="U21" s="53"/>
      <c r="V21" s="2"/>
      <c r="W21" s="2"/>
      <c r="X21" s="2"/>
      <c r="Y21" s="51"/>
    </row>
    <row r="22" spans="2:25" ht="18" customHeight="1" x14ac:dyDescent="0.2">
      <c r="B22" s="170"/>
      <c r="C22" s="1" t="s">
        <v>263</v>
      </c>
      <c r="T22" s="1" t="s">
        <v>212</v>
      </c>
      <c r="U22" s="53"/>
      <c r="V22" s="59" t="s">
        <v>9</v>
      </c>
      <c r="W22" s="59" t="s">
        <v>194</v>
      </c>
      <c r="X22" s="59" t="s">
        <v>9</v>
      </c>
      <c r="Y22" s="51"/>
    </row>
    <row r="23" spans="2:25" ht="18" customHeight="1" x14ac:dyDescent="0.2">
      <c r="B23" s="170"/>
      <c r="C23" s="1" t="s">
        <v>264</v>
      </c>
      <c r="U23" s="53"/>
      <c r="V23" s="59" t="s">
        <v>9</v>
      </c>
      <c r="W23" s="59" t="s">
        <v>194</v>
      </c>
      <c r="X23" s="59" t="s">
        <v>9</v>
      </c>
      <c r="Y23" s="51"/>
    </row>
    <row r="24" spans="2:25" ht="18" customHeight="1" x14ac:dyDescent="0.2">
      <c r="B24" s="170"/>
      <c r="C24" s="1" t="s">
        <v>265</v>
      </c>
      <c r="U24" s="53"/>
      <c r="V24" s="59" t="s">
        <v>9</v>
      </c>
      <c r="W24" s="59" t="s">
        <v>194</v>
      </c>
      <c r="X24" s="59" t="s">
        <v>9</v>
      </c>
      <c r="Y24" s="51"/>
    </row>
    <row r="25" spans="2:25" ht="18" customHeight="1" x14ac:dyDescent="0.2">
      <c r="B25" s="170"/>
      <c r="C25" s="1" t="s">
        <v>266</v>
      </c>
      <c r="U25" s="53"/>
      <c r="V25" s="2"/>
      <c r="W25" s="2"/>
      <c r="X25" s="2"/>
      <c r="Y25" s="51"/>
    </row>
    <row r="26" spans="2:25" ht="18" customHeight="1" x14ac:dyDescent="0.2">
      <c r="B26" s="170"/>
      <c r="C26" s="1" t="s">
        <v>275</v>
      </c>
      <c r="U26" s="53"/>
      <c r="V26" s="59" t="s">
        <v>9</v>
      </c>
      <c r="W26" s="59" t="s">
        <v>194</v>
      </c>
      <c r="X26" s="59" t="s">
        <v>9</v>
      </c>
      <c r="Y26" s="51"/>
    </row>
    <row r="27" spans="2:25" ht="18" customHeight="1" x14ac:dyDescent="0.2">
      <c r="B27" s="170"/>
      <c r="C27" s="1" t="s">
        <v>243</v>
      </c>
      <c r="U27" s="53"/>
      <c r="V27" s="59"/>
      <c r="W27" s="59"/>
      <c r="X27" s="59"/>
      <c r="Y27" s="51"/>
    </row>
    <row r="28" spans="2:25" ht="18" customHeight="1" x14ac:dyDescent="0.2">
      <c r="B28" s="170"/>
      <c r="C28" s="1" t="s">
        <v>244</v>
      </c>
      <c r="U28" s="53"/>
      <c r="V28" s="59"/>
      <c r="W28" s="59"/>
      <c r="X28" s="59"/>
      <c r="Y28" s="51"/>
    </row>
    <row r="29" spans="2:25" ht="18" customHeight="1" x14ac:dyDescent="0.2">
      <c r="B29" s="170"/>
      <c r="C29" s="1" t="s">
        <v>276</v>
      </c>
      <c r="U29" s="53"/>
      <c r="V29" s="59" t="s">
        <v>9</v>
      </c>
      <c r="W29" s="59" t="s">
        <v>194</v>
      </c>
      <c r="X29" s="59" t="s">
        <v>9</v>
      </c>
      <c r="Y29" s="51"/>
    </row>
    <row r="30" spans="2:25" ht="18" customHeight="1" x14ac:dyDescent="0.2">
      <c r="B30" s="170"/>
      <c r="C30" s="1" t="s">
        <v>267</v>
      </c>
      <c r="U30" s="53"/>
      <c r="V30" s="2"/>
      <c r="W30" s="2"/>
      <c r="X30" s="2"/>
      <c r="Y30" s="51"/>
    </row>
    <row r="31" spans="2:25" ht="18" customHeight="1" x14ac:dyDescent="0.2">
      <c r="B31" s="170"/>
      <c r="D31" s="1" t="s">
        <v>246</v>
      </c>
      <c r="U31" s="53"/>
      <c r="V31" s="59" t="s">
        <v>9</v>
      </c>
      <c r="W31" s="59" t="s">
        <v>194</v>
      </c>
      <c r="X31" s="59" t="s">
        <v>9</v>
      </c>
      <c r="Y31" s="51"/>
    </row>
    <row r="32" spans="2:25" ht="18" customHeight="1" x14ac:dyDescent="0.2">
      <c r="B32" s="170"/>
      <c r="D32" s="1" t="s">
        <v>247</v>
      </c>
      <c r="U32" s="53"/>
      <c r="V32" s="59" t="s">
        <v>9</v>
      </c>
      <c r="W32" s="59" t="s">
        <v>194</v>
      </c>
      <c r="X32" s="59" t="s">
        <v>9</v>
      </c>
      <c r="Y32" s="51"/>
    </row>
    <row r="33" spans="2:25" ht="18" customHeight="1" x14ac:dyDescent="0.2">
      <c r="B33" s="170"/>
      <c r="C33" s="1" t="s">
        <v>268</v>
      </c>
      <c r="U33" s="53"/>
      <c r="V33" s="59" t="s">
        <v>9</v>
      </c>
      <c r="W33" s="59" t="s">
        <v>194</v>
      </c>
      <c r="X33" s="59" t="s">
        <v>9</v>
      </c>
      <c r="Y33" s="51"/>
    </row>
    <row r="34" spans="2:25" ht="18" customHeight="1" x14ac:dyDescent="0.2">
      <c r="B34" s="170"/>
      <c r="C34" s="1" t="s">
        <v>269</v>
      </c>
      <c r="U34" s="53"/>
      <c r="V34" s="2"/>
      <c r="W34" s="2"/>
      <c r="X34" s="2"/>
      <c r="Y34" s="51"/>
    </row>
    <row r="35" spans="2:25" ht="18" customHeight="1" x14ac:dyDescent="0.2">
      <c r="B35" s="170"/>
      <c r="C35" s="1" t="s">
        <v>270</v>
      </c>
      <c r="U35" s="53"/>
      <c r="V35" s="59" t="s">
        <v>9</v>
      </c>
      <c r="W35" s="59" t="s">
        <v>194</v>
      </c>
      <c r="X35" s="59" t="s">
        <v>9</v>
      </c>
      <c r="Y35" s="51"/>
    </row>
    <row r="36" spans="2:25" ht="18" customHeight="1" x14ac:dyDescent="0.2">
      <c r="B36" s="170"/>
      <c r="C36" s="1" t="s">
        <v>271</v>
      </c>
      <c r="U36" s="53"/>
      <c r="V36" s="2"/>
      <c r="W36" s="2"/>
      <c r="X36" s="2"/>
      <c r="Y36" s="51"/>
    </row>
    <row r="37" spans="2:25" ht="18" customHeight="1" x14ac:dyDescent="0.2">
      <c r="B37" s="170"/>
      <c r="C37" s="1" t="s">
        <v>272</v>
      </c>
      <c r="U37" s="53"/>
      <c r="V37" s="59" t="s">
        <v>9</v>
      </c>
      <c r="W37" s="59" t="s">
        <v>194</v>
      </c>
      <c r="X37" s="59" t="s">
        <v>9</v>
      </c>
      <c r="Y37" s="51"/>
    </row>
    <row r="38" spans="2:25" ht="18" customHeight="1" x14ac:dyDescent="0.2">
      <c r="B38" s="170"/>
      <c r="C38" s="1" t="s">
        <v>217</v>
      </c>
      <c r="U38" s="53"/>
      <c r="V38" s="2"/>
      <c r="W38" s="2"/>
      <c r="X38" s="2"/>
      <c r="Y38" s="51"/>
    </row>
    <row r="39" spans="2:25" ht="18" customHeight="1" x14ac:dyDescent="0.2">
      <c r="B39" s="171"/>
      <c r="C39" s="7" t="s">
        <v>273</v>
      </c>
      <c r="D39" s="7"/>
      <c r="E39" s="7"/>
      <c r="F39" s="7"/>
      <c r="G39" s="7"/>
      <c r="H39" s="7"/>
      <c r="I39" s="7"/>
      <c r="J39" s="7"/>
      <c r="K39" s="7"/>
      <c r="L39" s="7"/>
      <c r="M39" s="7"/>
      <c r="N39" s="7"/>
      <c r="O39" s="7"/>
      <c r="P39" s="7"/>
      <c r="Q39" s="7"/>
      <c r="R39" s="7"/>
      <c r="S39" s="7"/>
      <c r="T39" s="7"/>
      <c r="U39" s="174"/>
      <c r="V39" s="175"/>
      <c r="W39" s="175"/>
      <c r="X39" s="175"/>
      <c r="Y39" s="177"/>
    </row>
    <row r="40" spans="2:25" x14ac:dyDescent="0.2">
      <c r="B40" s="1" t="s">
        <v>227</v>
      </c>
    </row>
    <row r="41" spans="2:25" ht="14.25" customHeight="1" x14ac:dyDescent="0.2">
      <c r="B41" s="1" t="s">
        <v>228</v>
      </c>
    </row>
    <row r="43" spans="2:25" ht="14.25" customHeight="1" x14ac:dyDescent="0.2"/>
    <row r="121" spans="3:7" x14ac:dyDescent="0.2">
      <c r="C121" s="7"/>
      <c r="D121" s="7"/>
      <c r="E121" s="7"/>
      <c r="F121" s="7"/>
      <c r="G121" s="7"/>
    </row>
    <row r="122" spans="3:7" x14ac:dyDescent="0.2">
      <c r="C122" s="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7B56-8BA6-4208-8A84-4D838856F245}">
  <sheetPr>
    <pageSetUpPr fitToPage="1"/>
  </sheetPr>
  <dimension ref="B1:K45"/>
  <sheetViews>
    <sheetView zoomScale="80" zoomScaleNormal="80" workbookViewId="0">
      <selection activeCell="L25" sqref="L25:O25"/>
    </sheetView>
  </sheetViews>
  <sheetFormatPr defaultColWidth="10" defaultRowHeight="19.2" x14ac:dyDescent="0.2"/>
  <cols>
    <col min="1" max="1" width="2.21875" style="296" customWidth="1"/>
    <col min="2" max="2" width="9.5546875" style="296" customWidth="1"/>
    <col min="3" max="11" width="45.109375" style="296" customWidth="1"/>
    <col min="12" max="16384" width="10" style="296"/>
  </cols>
  <sheetData>
    <row r="1" spans="2:11" x14ac:dyDescent="0.2">
      <c r="B1" s="296" t="s">
        <v>416</v>
      </c>
    </row>
    <row r="3" spans="2:11" x14ac:dyDescent="0.2">
      <c r="B3" s="297" t="s">
        <v>319</v>
      </c>
      <c r="C3" s="297" t="s">
        <v>417</v>
      </c>
    </row>
    <row r="4" spans="2:11" x14ac:dyDescent="0.2">
      <c r="B4" s="297">
        <v>1</v>
      </c>
      <c r="C4" s="298" t="s">
        <v>300</v>
      </c>
    </row>
    <row r="5" spans="2:11" x14ac:dyDescent="0.2">
      <c r="B5" s="297">
        <v>2</v>
      </c>
      <c r="C5" s="298" t="s">
        <v>418</v>
      </c>
    </row>
    <row r="6" spans="2:11" x14ac:dyDescent="0.2">
      <c r="B6" s="297">
        <v>3</v>
      </c>
      <c r="C6" s="298"/>
    </row>
    <row r="7" spans="2:11" x14ac:dyDescent="0.2">
      <c r="B7" s="297">
        <v>4</v>
      </c>
      <c r="C7" s="298"/>
    </row>
    <row r="8" spans="2:11" x14ac:dyDescent="0.2">
      <c r="B8" s="297">
        <v>5</v>
      </c>
      <c r="C8" s="298"/>
    </row>
    <row r="9" spans="2:11" x14ac:dyDescent="0.2">
      <c r="B9" s="297">
        <v>6</v>
      </c>
      <c r="C9" s="298"/>
    </row>
    <row r="10" spans="2:11" x14ac:dyDescent="0.2">
      <c r="B10" s="297">
        <v>7</v>
      </c>
      <c r="C10" s="298"/>
    </row>
    <row r="11" spans="2:11" x14ac:dyDescent="0.2">
      <c r="B11" s="297">
        <v>8</v>
      </c>
      <c r="C11" s="298"/>
    </row>
    <row r="13" spans="2:11" x14ac:dyDescent="0.2">
      <c r="B13" s="296" t="s">
        <v>419</v>
      </c>
    </row>
    <row r="14" spans="2:11" ht="19.8" thickBot="1" x14ac:dyDescent="0.25"/>
    <row r="15" spans="2:11" ht="19.8" thickBot="1" x14ac:dyDescent="0.25">
      <c r="B15" s="299" t="s">
        <v>389</v>
      </c>
      <c r="C15" s="300" t="s">
        <v>332</v>
      </c>
      <c r="D15" s="301" t="s">
        <v>336</v>
      </c>
      <c r="E15" s="302" t="s">
        <v>390</v>
      </c>
      <c r="F15" s="303" t="s">
        <v>420</v>
      </c>
      <c r="G15" s="303" t="s">
        <v>420</v>
      </c>
      <c r="H15" s="303" t="s">
        <v>420</v>
      </c>
      <c r="I15" s="303" t="s">
        <v>420</v>
      </c>
      <c r="J15" s="303" t="s">
        <v>420</v>
      </c>
      <c r="K15" s="304" t="s">
        <v>420</v>
      </c>
    </row>
    <row r="16" spans="2:11" x14ac:dyDescent="0.2">
      <c r="B16" s="665" t="s">
        <v>421</v>
      </c>
      <c r="C16" s="305" t="s">
        <v>334</v>
      </c>
      <c r="D16" s="306" t="s">
        <v>334</v>
      </c>
      <c r="E16" s="306" t="s">
        <v>422</v>
      </c>
      <c r="F16" s="306"/>
      <c r="G16" s="306"/>
      <c r="H16" s="306"/>
      <c r="I16" s="307"/>
      <c r="J16" s="307"/>
      <c r="K16" s="308"/>
    </row>
    <row r="17" spans="2:11" x14ac:dyDescent="0.2">
      <c r="B17" s="665"/>
      <c r="C17" s="309" t="s">
        <v>423</v>
      </c>
      <c r="D17" s="306" t="s">
        <v>336</v>
      </c>
      <c r="E17" s="306" t="s">
        <v>336</v>
      </c>
      <c r="F17" s="306"/>
      <c r="G17" s="306"/>
      <c r="H17" s="306"/>
      <c r="I17" s="310"/>
      <c r="J17" s="310"/>
      <c r="K17" s="311"/>
    </row>
    <row r="18" spans="2:11" x14ac:dyDescent="0.2">
      <c r="B18" s="665"/>
      <c r="C18" s="309" t="s">
        <v>423</v>
      </c>
      <c r="D18" s="306" t="s">
        <v>420</v>
      </c>
      <c r="E18" s="306" t="s">
        <v>424</v>
      </c>
      <c r="F18" s="306"/>
      <c r="G18" s="306"/>
      <c r="H18" s="306"/>
      <c r="I18" s="310"/>
      <c r="J18" s="310"/>
      <c r="K18" s="311"/>
    </row>
    <row r="19" spans="2:11" x14ac:dyDescent="0.2">
      <c r="B19" s="665"/>
      <c r="C19" s="309" t="s">
        <v>420</v>
      </c>
      <c r="D19" s="306" t="s">
        <v>420</v>
      </c>
      <c r="E19" s="306" t="s">
        <v>425</v>
      </c>
      <c r="F19" s="306"/>
      <c r="G19" s="306"/>
      <c r="H19" s="306"/>
      <c r="I19" s="310"/>
      <c r="J19" s="310"/>
      <c r="K19" s="311"/>
    </row>
    <row r="20" spans="2:11" x14ac:dyDescent="0.2">
      <c r="B20" s="665"/>
      <c r="C20" s="309" t="s">
        <v>420</v>
      </c>
      <c r="D20" s="306" t="s">
        <v>420</v>
      </c>
      <c r="E20" s="306" t="s">
        <v>426</v>
      </c>
      <c r="F20" s="306"/>
      <c r="G20" s="306"/>
      <c r="H20" s="306"/>
      <c r="I20" s="310"/>
      <c r="J20" s="310"/>
      <c r="K20" s="311"/>
    </row>
    <row r="21" spans="2:11" x14ac:dyDescent="0.2">
      <c r="B21" s="665"/>
      <c r="C21" s="309" t="s">
        <v>420</v>
      </c>
      <c r="D21" s="306" t="s">
        <v>420</v>
      </c>
      <c r="E21" s="306" t="s">
        <v>420</v>
      </c>
      <c r="F21" s="306"/>
      <c r="G21" s="306"/>
      <c r="H21" s="306"/>
      <c r="I21" s="310"/>
      <c r="J21" s="310"/>
      <c r="K21" s="311"/>
    </row>
    <row r="22" spans="2:11" x14ac:dyDescent="0.2">
      <c r="B22" s="665"/>
      <c r="C22" s="309" t="s">
        <v>420</v>
      </c>
      <c r="D22" s="306" t="s">
        <v>420</v>
      </c>
      <c r="E22" s="306" t="s">
        <v>420</v>
      </c>
      <c r="F22" s="306"/>
      <c r="G22" s="306"/>
      <c r="H22" s="306"/>
      <c r="I22" s="310"/>
      <c r="J22" s="310"/>
      <c r="K22" s="311"/>
    </row>
    <row r="23" spans="2:11" x14ac:dyDescent="0.2">
      <c r="B23" s="665"/>
      <c r="C23" s="309" t="s">
        <v>420</v>
      </c>
      <c r="D23" s="306" t="s">
        <v>420</v>
      </c>
      <c r="E23" s="306" t="s">
        <v>420</v>
      </c>
      <c r="F23" s="306"/>
      <c r="G23" s="306"/>
      <c r="H23" s="306"/>
      <c r="I23" s="310"/>
      <c r="J23" s="310"/>
      <c r="K23" s="311"/>
    </row>
    <row r="24" spans="2:11" x14ac:dyDescent="0.2">
      <c r="B24" s="665"/>
      <c r="C24" s="309" t="s">
        <v>420</v>
      </c>
      <c r="D24" s="306" t="s">
        <v>420</v>
      </c>
      <c r="E24" s="306" t="s">
        <v>420</v>
      </c>
      <c r="F24" s="306"/>
      <c r="G24" s="306"/>
      <c r="H24" s="306"/>
      <c r="I24" s="310"/>
      <c r="J24" s="310"/>
      <c r="K24" s="311"/>
    </row>
    <row r="25" spans="2:11" x14ac:dyDescent="0.2">
      <c r="B25" s="665"/>
      <c r="C25" s="309" t="s">
        <v>420</v>
      </c>
      <c r="D25" s="312" t="s">
        <v>420</v>
      </c>
      <c r="E25" s="312" t="s">
        <v>420</v>
      </c>
      <c r="F25" s="312"/>
      <c r="G25" s="312"/>
      <c r="H25" s="312"/>
      <c r="I25" s="310"/>
      <c r="J25" s="310"/>
      <c r="K25" s="311"/>
    </row>
    <row r="26" spans="2:11" x14ac:dyDescent="0.2">
      <c r="B26" s="665"/>
      <c r="C26" s="309" t="s">
        <v>420</v>
      </c>
      <c r="D26" s="312" t="s">
        <v>420</v>
      </c>
      <c r="E26" s="312" t="s">
        <v>420</v>
      </c>
      <c r="F26" s="312"/>
      <c r="G26" s="312"/>
      <c r="H26" s="312"/>
      <c r="I26" s="310"/>
      <c r="J26" s="310"/>
      <c r="K26" s="311"/>
    </row>
    <row r="27" spans="2:11" x14ac:dyDescent="0.2">
      <c r="B27" s="665"/>
      <c r="C27" s="309" t="s">
        <v>420</v>
      </c>
      <c r="D27" s="312" t="s">
        <v>420</v>
      </c>
      <c r="E27" s="312" t="s">
        <v>420</v>
      </c>
      <c r="F27" s="312"/>
      <c r="G27" s="312"/>
      <c r="H27" s="312"/>
      <c r="I27" s="310"/>
      <c r="J27" s="310"/>
      <c r="K27" s="311"/>
    </row>
    <row r="28" spans="2:11" ht="19.8" thickBot="1" x14ac:dyDescent="0.25">
      <c r="B28" s="666"/>
      <c r="C28" s="313" t="s">
        <v>420</v>
      </c>
      <c r="D28" s="314" t="s">
        <v>420</v>
      </c>
      <c r="E28" s="314" t="s">
        <v>420</v>
      </c>
      <c r="F28" s="314"/>
      <c r="G28" s="314"/>
      <c r="H28" s="314"/>
      <c r="I28" s="314"/>
      <c r="J28" s="314"/>
      <c r="K28" s="315"/>
    </row>
    <row r="31" spans="2:11" x14ac:dyDescent="0.2">
      <c r="C31" s="296" t="s">
        <v>427</v>
      </c>
    </row>
    <row r="32" spans="2:11" x14ac:dyDescent="0.2">
      <c r="C32" s="296" t="s">
        <v>428</v>
      </c>
    </row>
    <row r="33" spans="3:3" x14ac:dyDescent="0.2">
      <c r="C33" s="296" t="s">
        <v>429</v>
      </c>
    </row>
    <row r="34" spans="3:3" x14ac:dyDescent="0.2">
      <c r="C34" s="296" t="s">
        <v>430</v>
      </c>
    </row>
    <row r="35" spans="3:3" x14ac:dyDescent="0.2">
      <c r="C35" s="296" t="s">
        <v>431</v>
      </c>
    </row>
    <row r="36" spans="3:3" x14ac:dyDescent="0.2">
      <c r="C36" s="296" t="s">
        <v>432</v>
      </c>
    </row>
    <row r="37" spans="3:3" x14ac:dyDescent="0.2">
      <c r="C37" s="296" t="s">
        <v>433</v>
      </c>
    </row>
    <row r="38" spans="3:3" x14ac:dyDescent="0.2">
      <c r="C38" s="296" t="s">
        <v>434</v>
      </c>
    </row>
    <row r="40" spans="3:3" x14ac:dyDescent="0.2">
      <c r="C40" s="296" t="s">
        <v>435</v>
      </c>
    </row>
    <row r="41" spans="3:3" x14ac:dyDescent="0.2">
      <c r="C41" s="296" t="s">
        <v>436</v>
      </c>
    </row>
    <row r="42" spans="3:3" x14ac:dyDescent="0.2">
      <c r="C42" s="296" t="s">
        <v>437</v>
      </c>
    </row>
    <row r="43" spans="3:3" x14ac:dyDescent="0.2">
      <c r="C43" s="296" t="s">
        <v>438</v>
      </c>
    </row>
    <row r="44" spans="3:3" x14ac:dyDescent="0.2">
      <c r="C44" s="296" t="s">
        <v>439</v>
      </c>
    </row>
    <row r="45" spans="3:3" x14ac:dyDescent="0.2">
      <c r="C45" s="296" t="s">
        <v>440</v>
      </c>
    </row>
  </sheetData>
  <mergeCells count="1">
    <mergeCell ref="B16:B28"/>
  </mergeCells>
  <phoneticPr fontId="2"/>
  <pageMargins left="0.70866141732283472" right="0.70866141732283472" top="0.74803149606299213" bottom="0.74803149606299213" header="0.31496062992125984" footer="0.31496062992125984"/>
  <pageSetup paperSize="9" scale="32"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2:AF24"/>
  <sheetViews>
    <sheetView view="pageBreakPreview" zoomScale="70" zoomScaleNormal="70" zoomScaleSheetLayoutView="70" workbookViewId="0">
      <selection activeCell="Y14" sqref="Y14"/>
    </sheetView>
  </sheetViews>
  <sheetFormatPr defaultColWidth="9" defaultRowHeight="13.2" x14ac:dyDescent="0.2"/>
  <cols>
    <col min="1" max="2" width="4.21875" style="128" customWidth="1"/>
    <col min="3" max="3" width="25" style="63" customWidth="1"/>
    <col min="4" max="4" width="4.88671875" style="63" customWidth="1"/>
    <col min="5" max="5" width="41.6640625" style="63" customWidth="1"/>
    <col min="6" max="6" width="4.88671875" style="63" customWidth="1"/>
    <col min="7" max="7" width="19.6640625" style="63" customWidth="1"/>
    <col min="8" max="8" width="33.88671875" style="63" customWidth="1"/>
    <col min="9" max="14" width="4.88671875" style="63" customWidth="1"/>
    <col min="15" max="15" width="5.88671875" style="63" customWidth="1"/>
    <col min="16" max="18" width="4.88671875" style="63" customWidth="1"/>
    <col min="19" max="19" width="5.6640625" style="63" customWidth="1"/>
    <col min="20" max="23" width="4.88671875" style="63" customWidth="1"/>
    <col min="24" max="24" width="6" style="63" customWidth="1"/>
    <col min="25" max="32" width="4.88671875" style="63" customWidth="1"/>
    <col min="33" max="16384" width="9" style="63"/>
  </cols>
  <sheetData>
    <row r="2" spans="1:32" ht="20.25" customHeight="1" x14ac:dyDescent="0.2">
      <c r="A2" s="126" t="s">
        <v>234</v>
      </c>
      <c r="B2" s="127"/>
    </row>
    <row r="3" spans="1:32" ht="20.25" customHeight="1" x14ac:dyDescent="0.2">
      <c r="A3" s="467" t="s">
        <v>286</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2"/>
    <row r="5" spans="1:32" s="1" customFormat="1" ht="30" customHeight="1" x14ac:dyDescent="0.2">
      <c r="A5" s="128"/>
      <c r="B5" s="128"/>
      <c r="C5" s="63"/>
      <c r="D5" s="63"/>
      <c r="E5" s="63"/>
      <c r="F5" s="63"/>
      <c r="G5" s="63"/>
      <c r="H5" s="63"/>
      <c r="I5" s="63"/>
      <c r="J5" s="63"/>
      <c r="K5" s="63"/>
      <c r="L5" s="63"/>
      <c r="M5" s="63"/>
      <c r="N5" s="63"/>
      <c r="O5" s="63"/>
      <c r="P5" s="63"/>
      <c r="Q5" s="63"/>
      <c r="R5" s="63"/>
      <c r="S5" s="396" t="s">
        <v>288</v>
      </c>
      <c r="T5" s="396"/>
      <c r="U5" s="396"/>
      <c r="V5" s="396"/>
      <c r="W5" s="457"/>
      <c r="X5" s="457"/>
      <c r="Y5" s="457"/>
      <c r="Z5" s="457"/>
      <c r="AA5" s="457"/>
      <c r="AB5" s="457"/>
      <c r="AC5" s="457"/>
      <c r="AD5" s="457"/>
      <c r="AE5" s="457"/>
      <c r="AF5" s="457"/>
    </row>
    <row r="6" spans="1:32" s="1" customFormat="1" ht="30" customHeight="1" x14ac:dyDescent="0.2">
      <c r="A6" s="128"/>
      <c r="B6" s="128"/>
      <c r="C6" s="63"/>
      <c r="D6" s="63"/>
      <c r="E6" s="63"/>
      <c r="F6" s="63"/>
      <c r="G6" s="63"/>
      <c r="H6" s="63"/>
      <c r="I6" s="63"/>
      <c r="J6" s="63"/>
      <c r="K6" s="63"/>
      <c r="L6" s="63"/>
      <c r="M6" s="63"/>
      <c r="N6" s="63"/>
      <c r="O6" s="63"/>
      <c r="P6" s="63"/>
      <c r="Q6" s="63"/>
      <c r="R6" s="63"/>
      <c r="S6" s="388" t="s">
        <v>0</v>
      </c>
      <c r="T6" s="389"/>
      <c r="U6" s="389"/>
      <c r="V6" s="390"/>
      <c r="W6" s="187"/>
      <c r="X6" s="188"/>
      <c r="Y6" s="188"/>
      <c r="Z6" s="188"/>
      <c r="AA6" s="188"/>
      <c r="AB6" s="188"/>
      <c r="AC6" s="188"/>
      <c r="AD6" s="188"/>
      <c r="AE6" s="188"/>
      <c r="AF6" s="160"/>
    </row>
    <row r="7" spans="1:32" s="1" customFormat="1" ht="30" customHeight="1" x14ac:dyDescent="0.2">
      <c r="A7" s="128"/>
      <c r="B7" s="128"/>
      <c r="C7" s="63"/>
      <c r="D7" s="63"/>
      <c r="E7" s="63"/>
      <c r="F7" s="63"/>
      <c r="G7" s="63"/>
      <c r="H7" s="63"/>
      <c r="I7" s="63"/>
      <c r="J7" s="63"/>
      <c r="K7" s="63"/>
      <c r="L7" s="63"/>
      <c r="M7" s="63"/>
      <c r="N7" s="63"/>
      <c r="O7" s="63"/>
      <c r="P7" s="63"/>
      <c r="Q7" s="63"/>
      <c r="R7" s="63"/>
      <c r="S7" s="396" t="s">
        <v>289</v>
      </c>
      <c r="T7" s="396"/>
      <c r="U7" s="396"/>
      <c r="V7" s="396"/>
      <c r="W7" s="385"/>
      <c r="X7" s="386"/>
      <c r="Y7" s="386"/>
      <c r="Z7" s="386"/>
      <c r="AA7" s="386"/>
      <c r="AB7" s="386"/>
      <c r="AC7" s="386"/>
      <c r="AD7" s="386"/>
      <c r="AE7" s="386"/>
      <c r="AF7" s="387"/>
    </row>
    <row r="8" spans="1:32" s="1" customFormat="1" ht="30" customHeight="1" x14ac:dyDescent="0.2">
      <c r="A8" s="128"/>
      <c r="B8" s="128"/>
      <c r="C8" s="63"/>
      <c r="D8" s="63"/>
      <c r="E8" s="63"/>
      <c r="F8" s="63"/>
      <c r="G8" s="63"/>
      <c r="H8" s="63"/>
      <c r="I8" s="63"/>
      <c r="J8" s="63"/>
      <c r="K8" s="63"/>
      <c r="L8" s="63"/>
      <c r="M8" s="63"/>
      <c r="N8" s="63"/>
      <c r="O8" s="63"/>
      <c r="P8" s="63"/>
      <c r="Q8" s="63"/>
      <c r="R8" s="63"/>
      <c r="S8" s="396" t="s">
        <v>290</v>
      </c>
      <c r="T8" s="396"/>
      <c r="U8" s="396"/>
      <c r="V8" s="396"/>
      <c r="W8" s="471"/>
      <c r="X8" s="471"/>
      <c r="Y8" s="471"/>
      <c r="Z8" s="471"/>
      <c r="AA8" s="471"/>
      <c r="AB8" s="471"/>
      <c r="AC8" s="471"/>
      <c r="AD8" s="471"/>
      <c r="AE8" s="471"/>
      <c r="AF8" s="471"/>
    </row>
    <row r="9" spans="1:32" ht="20.25" customHeight="1" x14ac:dyDescent="0.2"/>
    <row r="10" spans="1:32" ht="17.25" customHeight="1" x14ac:dyDescent="0.2">
      <c r="A10" s="468" t="s">
        <v>1</v>
      </c>
      <c r="B10" s="469"/>
      <c r="C10" s="470"/>
      <c r="D10" s="468" t="s">
        <v>2</v>
      </c>
      <c r="E10" s="470"/>
      <c r="F10" s="468" t="s">
        <v>3</v>
      </c>
      <c r="G10" s="470"/>
      <c r="H10" s="468" t="s">
        <v>4</v>
      </c>
      <c r="I10" s="469"/>
      <c r="J10" s="469"/>
      <c r="K10" s="469"/>
      <c r="L10" s="469"/>
      <c r="M10" s="469"/>
      <c r="N10" s="469"/>
      <c r="O10" s="469"/>
      <c r="P10" s="469"/>
      <c r="Q10" s="469"/>
      <c r="R10" s="469"/>
      <c r="S10" s="469"/>
      <c r="T10" s="469"/>
      <c r="U10" s="469"/>
      <c r="V10" s="469"/>
      <c r="W10" s="469"/>
      <c r="X10" s="470"/>
      <c r="Y10" s="468" t="s">
        <v>5</v>
      </c>
      <c r="Z10" s="469"/>
      <c r="AA10" s="469"/>
      <c r="AB10" s="470"/>
      <c r="AC10" s="468" t="s">
        <v>6</v>
      </c>
      <c r="AD10" s="469"/>
      <c r="AE10" s="469"/>
      <c r="AF10" s="470"/>
    </row>
    <row r="11" spans="1:32" ht="18.75" customHeight="1" x14ac:dyDescent="0.2">
      <c r="A11" s="472" t="s">
        <v>7</v>
      </c>
      <c r="B11" s="473"/>
      <c r="C11" s="474"/>
      <c r="D11" s="472"/>
      <c r="E11" s="474"/>
      <c r="F11" s="472"/>
      <c r="G11" s="474"/>
      <c r="H11" s="478" t="s">
        <v>8</v>
      </c>
      <c r="I11" s="103" t="s">
        <v>9</v>
      </c>
      <c r="J11" s="64" t="s">
        <v>10</v>
      </c>
      <c r="K11" s="65"/>
      <c r="L11" s="65"/>
      <c r="M11" s="103" t="s">
        <v>9</v>
      </c>
      <c r="N11" s="64" t="s">
        <v>11</v>
      </c>
      <c r="O11" s="65"/>
      <c r="P11" s="65"/>
      <c r="Q11" s="103" t="s">
        <v>9</v>
      </c>
      <c r="R11" s="64" t="s">
        <v>12</v>
      </c>
      <c r="S11" s="65"/>
      <c r="T11" s="65"/>
      <c r="U11" s="103" t="s">
        <v>9</v>
      </c>
      <c r="V11" s="64" t="s">
        <v>13</v>
      </c>
      <c r="W11" s="65"/>
      <c r="X11" s="66"/>
      <c r="Y11" s="461"/>
      <c r="Z11" s="462"/>
      <c r="AA11" s="462"/>
      <c r="AB11" s="463"/>
      <c r="AC11" s="461"/>
      <c r="AD11" s="462"/>
      <c r="AE11" s="462"/>
      <c r="AF11" s="463"/>
    </row>
    <row r="12" spans="1:32" ht="18.75" customHeight="1" x14ac:dyDescent="0.2">
      <c r="A12" s="475"/>
      <c r="B12" s="476"/>
      <c r="C12" s="477"/>
      <c r="D12" s="475"/>
      <c r="E12" s="477"/>
      <c r="F12" s="475"/>
      <c r="G12" s="477"/>
      <c r="H12" s="479"/>
      <c r="I12" s="104" t="s">
        <v>9</v>
      </c>
      <c r="J12" s="67" t="s">
        <v>14</v>
      </c>
      <c r="K12" s="68"/>
      <c r="L12" s="68"/>
      <c r="M12" s="103" t="s">
        <v>9</v>
      </c>
      <c r="N12" s="67" t="s">
        <v>15</v>
      </c>
      <c r="O12" s="68"/>
      <c r="P12" s="68"/>
      <c r="Q12" s="103" t="s">
        <v>9</v>
      </c>
      <c r="R12" s="67" t="s">
        <v>16</v>
      </c>
      <c r="S12" s="68"/>
      <c r="T12" s="68"/>
      <c r="U12" s="103" t="s">
        <v>9</v>
      </c>
      <c r="V12" s="67" t="s">
        <v>17</v>
      </c>
      <c r="W12" s="68"/>
      <c r="X12" s="69"/>
      <c r="Y12" s="464"/>
      <c r="Z12" s="465"/>
      <c r="AA12" s="465"/>
      <c r="AB12" s="466"/>
      <c r="AC12" s="464"/>
      <c r="AD12" s="465"/>
      <c r="AE12" s="465"/>
      <c r="AF12" s="466"/>
    </row>
    <row r="13" spans="1:32" ht="18.75" customHeight="1" x14ac:dyDescent="0.2">
      <c r="A13" s="70"/>
      <c r="B13" s="71"/>
      <c r="C13" s="72"/>
      <c r="D13" s="73"/>
      <c r="E13" s="66"/>
      <c r="F13" s="100"/>
      <c r="G13" s="74"/>
      <c r="H13" s="480" t="s">
        <v>235</v>
      </c>
      <c r="I13" s="486" t="s">
        <v>9</v>
      </c>
      <c r="J13" s="483" t="s">
        <v>20</v>
      </c>
      <c r="K13" s="483"/>
      <c r="L13" s="486"/>
      <c r="M13" s="486" t="s">
        <v>9</v>
      </c>
      <c r="N13" s="483" t="s">
        <v>24</v>
      </c>
      <c r="O13" s="483"/>
      <c r="P13" s="192"/>
      <c r="Q13" s="106"/>
      <c r="R13" s="106"/>
      <c r="S13" s="106"/>
      <c r="T13" s="106"/>
      <c r="U13" s="106"/>
      <c r="V13" s="106"/>
      <c r="W13" s="106"/>
      <c r="X13" s="107"/>
      <c r="Y13" s="116" t="s">
        <v>9</v>
      </c>
      <c r="Z13" s="64" t="s">
        <v>18</v>
      </c>
      <c r="AA13" s="64"/>
      <c r="AB13" s="75"/>
      <c r="AC13" s="489"/>
      <c r="AD13" s="489"/>
      <c r="AE13" s="489"/>
      <c r="AF13" s="489"/>
    </row>
    <row r="14" spans="1:32" ht="18.75" customHeight="1" x14ac:dyDescent="0.2">
      <c r="A14" s="76"/>
      <c r="B14" s="77"/>
      <c r="C14" s="78"/>
      <c r="D14" s="79"/>
      <c r="E14" s="69"/>
      <c r="F14" s="101"/>
      <c r="G14" s="80"/>
      <c r="H14" s="481"/>
      <c r="I14" s="487"/>
      <c r="J14" s="484"/>
      <c r="K14" s="484"/>
      <c r="L14" s="487"/>
      <c r="M14" s="487"/>
      <c r="N14" s="484"/>
      <c r="O14" s="484"/>
      <c r="Q14" s="122"/>
      <c r="R14" s="122"/>
      <c r="S14" s="122"/>
      <c r="T14" s="122"/>
      <c r="U14" s="122"/>
      <c r="V14" s="122"/>
      <c r="W14" s="122"/>
      <c r="X14" s="123"/>
      <c r="Y14" s="104" t="s">
        <v>9</v>
      </c>
      <c r="Z14" s="67" t="s">
        <v>19</v>
      </c>
      <c r="AA14" s="67"/>
      <c r="AB14" s="82"/>
      <c r="AC14" s="490"/>
      <c r="AD14" s="490"/>
      <c r="AE14" s="490"/>
      <c r="AF14" s="490"/>
    </row>
    <row r="15" spans="1:32" ht="21.75" customHeight="1" x14ac:dyDescent="0.2">
      <c r="A15" s="76"/>
      <c r="B15" s="77"/>
      <c r="C15" s="78"/>
      <c r="D15" s="79"/>
      <c r="E15" s="69"/>
      <c r="F15" s="101"/>
      <c r="G15" s="80"/>
      <c r="H15" s="482"/>
      <c r="I15" s="488"/>
      <c r="J15" s="485"/>
      <c r="K15" s="485"/>
      <c r="L15" s="488"/>
      <c r="M15" s="488"/>
      <c r="N15" s="485"/>
      <c r="O15" s="485"/>
      <c r="P15" s="191"/>
      <c r="Q15" s="112"/>
      <c r="R15" s="112"/>
      <c r="S15" s="112"/>
      <c r="T15" s="112"/>
      <c r="U15" s="112"/>
      <c r="V15" s="112"/>
      <c r="W15" s="112"/>
      <c r="X15" s="113"/>
      <c r="Y15" s="104"/>
      <c r="Z15" s="67"/>
      <c r="AA15" s="67"/>
      <c r="AB15" s="82"/>
      <c r="AC15" s="490"/>
      <c r="AD15" s="490"/>
      <c r="AE15" s="490"/>
      <c r="AF15" s="490"/>
    </row>
    <row r="16" spans="1:32" ht="18.75" customHeight="1" x14ac:dyDescent="0.2">
      <c r="A16" s="76"/>
      <c r="B16" s="77"/>
      <c r="C16" s="78"/>
      <c r="D16" s="79"/>
      <c r="E16" s="69"/>
      <c r="F16" s="101"/>
      <c r="G16" s="123"/>
      <c r="H16" s="99" t="s">
        <v>29</v>
      </c>
      <c r="I16" s="110" t="s">
        <v>9</v>
      </c>
      <c r="J16" s="85" t="s">
        <v>20</v>
      </c>
      <c r="K16" s="109"/>
      <c r="M16" s="110" t="s">
        <v>9</v>
      </c>
      <c r="N16" s="85" t="s">
        <v>24</v>
      </c>
      <c r="O16" s="109"/>
      <c r="P16" s="109"/>
      <c r="Q16" s="109"/>
      <c r="R16" s="109"/>
      <c r="S16" s="109"/>
      <c r="T16" s="109"/>
      <c r="U16" s="109"/>
      <c r="V16" s="109"/>
      <c r="W16" s="109"/>
      <c r="X16" s="111"/>
      <c r="Y16" s="81"/>
      <c r="Z16" s="67"/>
      <c r="AA16" s="81"/>
      <c r="AB16" s="82"/>
      <c r="AC16" s="491"/>
      <c r="AD16" s="491"/>
      <c r="AE16" s="491"/>
      <c r="AF16" s="491"/>
    </row>
    <row r="17" spans="1:32" ht="18.75" customHeight="1" x14ac:dyDescent="0.2">
      <c r="A17" s="104" t="s">
        <v>9</v>
      </c>
      <c r="B17" s="77">
        <v>43</v>
      </c>
      <c r="C17" s="78" t="s">
        <v>30</v>
      </c>
      <c r="D17" s="79"/>
      <c r="E17" s="69"/>
      <c r="F17" s="101"/>
      <c r="G17" s="123"/>
      <c r="H17" s="493" t="s">
        <v>27</v>
      </c>
      <c r="I17" s="494" t="s">
        <v>9</v>
      </c>
      <c r="J17" s="496" t="s">
        <v>25</v>
      </c>
      <c r="K17" s="496"/>
      <c r="L17" s="496"/>
      <c r="M17" s="494" t="s">
        <v>9</v>
      </c>
      <c r="N17" s="496" t="s">
        <v>26</v>
      </c>
      <c r="O17" s="496"/>
      <c r="P17" s="496"/>
      <c r="Q17" s="118"/>
      <c r="R17" s="118"/>
      <c r="S17" s="118"/>
      <c r="T17" s="118"/>
      <c r="U17" s="118"/>
      <c r="V17" s="118"/>
      <c r="W17" s="118"/>
      <c r="X17" s="119"/>
      <c r="Y17" s="81"/>
      <c r="Z17" s="67"/>
      <c r="AA17" s="81"/>
      <c r="AB17" s="82"/>
      <c r="AC17" s="491"/>
      <c r="AD17" s="491"/>
      <c r="AE17" s="491"/>
      <c r="AF17" s="491"/>
    </row>
    <row r="18" spans="1:32" ht="18.75" customHeight="1" x14ac:dyDescent="0.2">
      <c r="A18" s="76"/>
      <c r="B18" s="77"/>
      <c r="C18" s="78"/>
      <c r="D18" s="79"/>
      <c r="E18" s="69"/>
      <c r="F18" s="101"/>
      <c r="G18" s="123"/>
      <c r="H18" s="482"/>
      <c r="I18" s="495"/>
      <c r="J18" s="485"/>
      <c r="K18" s="485"/>
      <c r="L18" s="485"/>
      <c r="M18" s="495"/>
      <c r="N18" s="485"/>
      <c r="O18" s="485"/>
      <c r="P18" s="485"/>
      <c r="Q18" s="112"/>
      <c r="R18" s="112"/>
      <c r="S18" s="112"/>
      <c r="T18" s="112"/>
      <c r="U18" s="112"/>
      <c r="V18" s="112"/>
      <c r="W18" s="112"/>
      <c r="X18" s="113"/>
      <c r="Y18" s="83"/>
      <c r="Z18" s="81"/>
      <c r="AA18" s="81"/>
      <c r="AB18" s="82"/>
      <c r="AC18" s="491"/>
      <c r="AD18" s="491"/>
      <c r="AE18" s="491"/>
      <c r="AF18" s="491"/>
    </row>
    <row r="19" spans="1:32" ht="18.75" customHeight="1" x14ac:dyDescent="0.2">
      <c r="A19" s="76"/>
      <c r="B19" s="77"/>
      <c r="C19" s="78"/>
      <c r="D19" s="79"/>
      <c r="E19" s="69"/>
      <c r="F19" s="101"/>
      <c r="G19" s="123"/>
      <c r="H19" s="493" t="s">
        <v>28</v>
      </c>
      <c r="I19" s="494" t="s">
        <v>9</v>
      </c>
      <c r="J19" s="497" t="s">
        <v>25</v>
      </c>
      <c r="K19" s="497"/>
      <c r="L19" s="497"/>
      <c r="M19" s="498" t="s">
        <v>9</v>
      </c>
      <c r="N19" s="497" t="s">
        <v>31</v>
      </c>
      <c r="O19" s="497"/>
      <c r="P19" s="497"/>
      <c r="Q19" s="118"/>
      <c r="R19" s="118"/>
      <c r="S19" s="118"/>
      <c r="T19" s="118"/>
      <c r="U19" s="118"/>
      <c r="V19" s="118"/>
      <c r="W19" s="118"/>
      <c r="X19" s="119"/>
      <c r="Y19" s="83"/>
      <c r="Z19" s="81"/>
      <c r="AA19" s="81"/>
      <c r="AB19" s="82"/>
      <c r="AC19" s="491"/>
      <c r="AD19" s="491"/>
      <c r="AE19" s="491"/>
      <c r="AF19" s="491"/>
    </row>
    <row r="20" spans="1:32" ht="18.75" customHeight="1" x14ac:dyDescent="0.2">
      <c r="A20" s="76"/>
      <c r="B20" s="77"/>
      <c r="C20" s="78"/>
      <c r="D20" s="79"/>
      <c r="E20" s="69"/>
      <c r="F20" s="101"/>
      <c r="G20" s="123"/>
      <c r="H20" s="482"/>
      <c r="I20" s="495"/>
      <c r="J20" s="497"/>
      <c r="K20" s="497"/>
      <c r="L20" s="497"/>
      <c r="M20" s="498"/>
      <c r="N20" s="497"/>
      <c r="O20" s="497"/>
      <c r="P20" s="497"/>
      <c r="Q20" s="112"/>
      <c r="R20" s="112"/>
      <c r="S20" s="112"/>
      <c r="T20" s="112"/>
      <c r="U20" s="112"/>
      <c r="V20" s="112"/>
      <c r="W20" s="112"/>
      <c r="X20" s="113"/>
      <c r="Y20" s="83"/>
      <c r="Z20" s="81"/>
      <c r="AA20" s="81"/>
      <c r="AB20" s="82"/>
      <c r="AC20" s="491"/>
      <c r="AD20" s="491"/>
      <c r="AE20" s="491"/>
      <c r="AF20" s="491"/>
    </row>
    <row r="21" spans="1:32" ht="18.75" customHeight="1" x14ac:dyDescent="0.2">
      <c r="A21" s="76"/>
      <c r="B21" s="77"/>
      <c r="C21" s="78"/>
      <c r="D21" s="79"/>
      <c r="E21" s="69"/>
      <c r="F21" s="101"/>
      <c r="G21" s="123"/>
      <c r="H21" s="99" t="s">
        <v>32</v>
      </c>
      <c r="I21" s="110" t="s">
        <v>9</v>
      </c>
      <c r="J21" s="85" t="s">
        <v>20</v>
      </c>
      <c r="K21" s="109"/>
      <c r="L21" s="110" t="s">
        <v>9</v>
      </c>
      <c r="M21" s="85" t="s">
        <v>24</v>
      </c>
      <c r="N21" s="109"/>
      <c r="O21" s="109"/>
      <c r="P21" s="109"/>
      <c r="Q21" s="109"/>
      <c r="R21" s="109"/>
      <c r="S21" s="109"/>
      <c r="T21" s="109"/>
      <c r="U21" s="109"/>
      <c r="V21" s="109"/>
      <c r="W21" s="109"/>
      <c r="X21" s="111"/>
      <c r="Y21" s="83"/>
      <c r="Z21" s="81"/>
      <c r="AA21" s="81"/>
      <c r="AB21" s="82"/>
      <c r="AC21" s="491"/>
      <c r="AD21" s="491"/>
      <c r="AE21" s="491"/>
      <c r="AF21" s="491"/>
    </row>
    <row r="22" spans="1:32" ht="18.75" customHeight="1" x14ac:dyDescent="0.2">
      <c r="A22" s="76"/>
      <c r="B22" s="77"/>
      <c r="C22" s="78"/>
      <c r="D22" s="79"/>
      <c r="E22" s="69"/>
      <c r="F22" s="101"/>
      <c r="G22" s="123"/>
      <c r="H22" s="99" t="s">
        <v>33</v>
      </c>
      <c r="I22" s="110" t="s">
        <v>9</v>
      </c>
      <c r="J22" s="85" t="s">
        <v>20</v>
      </c>
      <c r="K22" s="85"/>
      <c r="L22" s="110" t="s">
        <v>9</v>
      </c>
      <c r="M22" s="85" t="s">
        <v>21</v>
      </c>
      <c r="N22" s="85"/>
      <c r="O22" s="110" t="s">
        <v>9</v>
      </c>
      <c r="P22" s="85" t="s">
        <v>22</v>
      </c>
      <c r="Q22" s="96"/>
      <c r="R22" s="110" t="s">
        <v>9</v>
      </c>
      <c r="S22" s="85" t="s">
        <v>23</v>
      </c>
      <c r="T22" s="109"/>
      <c r="U22" s="110" t="s">
        <v>9</v>
      </c>
      <c r="V22" s="85" t="s">
        <v>34</v>
      </c>
      <c r="W22" s="109"/>
      <c r="X22" s="111"/>
      <c r="Y22" s="83"/>
      <c r="Z22" s="81"/>
      <c r="AA22" s="81"/>
      <c r="AB22" s="82"/>
      <c r="AC22" s="491"/>
      <c r="AD22" s="491"/>
      <c r="AE22" s="491"/>
      <c r="AF22" s="491"/>
    </row>
    <row r="23" spans="1:32" ht="18.75" customHeight="1" x14ac:dyDescent="0.2">
      <c r="A23" s="76"/>
      <c r="B23" s="77"/>
      <c r="C23" s="78"/>
      <c r="D23" s="79"/>
      <c r="E23" s="69"/>
      <c r="F23" s="101"/>
      <c r="G23" s="123"/>
      <c r="H23" s="84" t="s">
        <v>35</v>
      </c>
      <c r="I23" s="110" t="s">
        <v>9</v>
      </c>
      <c r="J23" s="85" t="s">
        <v>20</v>
      </c>
      <c r="K23" s="109"/>
      <c r="L23" s="110" t="s">
        <v>9</v>
      </c>
      <c r="M23" s="85" t="s">
        <v>24</v>
      </c>
      <c r="N23" s="109"/>
      <c r="O23" s="109"/>
      <c r="P23" s="109"/>
      <c r="Q23" s="109"/>
      <c r="R23" s="109"/>
      <c r="S23" s="109"/>
      <c r="T23" s="109"/>
      <c r="U23" s="109"/>
      <c r="V23" s="109"/>
      <c r="W23" s="109"/>
      <c r="X23" s="111"/>
      <c r="Y23" s="83"/>
      <c r="Z23" s="81"/>
      <c r="AA23" s="81"/>
      <c r="AB23" s="82"/>
      <c r="AC23" s="491"/>
      <c r="AD23" s="491"/>
      <c r="AE23" s="491"/>
      <c r="AF23" s="491"/>
    </row>
    <row r="24" spans="1:32" ht="18.75" customHeight="1" x14ac:dyDescent="0.2">
      <c r="A24" s="86"/>
      <c r="B24" s="87"/>
      <c r="C24" s="88"/>
      <c r="D24" s="89"/>
      <c r="E24" s="90"/>
      <c r="F24" s="102"/>
      <c r="G24" s="121"/>
      <c r="H24" s="91" t="s">
        <v>36</v>
      </c>
      <c r="I24" s="114" t="s">
        <v>9</v>
      </c>
      <c r="J24" s="92" t="s">
        <v>20</v>
      </c>
      <c r="K24" s="124"/>
      <c r="L24" s="115" t="s">
        <v>9</v>
      </c>
      <c r="M24" s="92" t="s">
        <v>24</v>
      </c>
      <c r="N24" s="124"/>
      <c r="O24" s="124"/>
      <c r="P24" s="124"/>
      <c r="Q24" s="124"/>
      <c r="R24" s="124"/>
      <c r="S24" s="124"/>
      <c r="T24" s="124"/>
      <c r="U24" s="124"/>
      <c r="V24" s="124"/>
      <c r="W24" s="124"/>
      <c r="X24" s="125"/>
      <c r="Y24" s="93"/>
      <c r="Z24" s="94"/>
      <c r="AA24" s="94"/>
      <c r="AB24" s="95"/>
      <c r="AC24" s="492"/>
      <c r="AD24" s="492"/>
      <c r="AE24" s="492"/>
      <c r="AF24" s="492"/>
    </row>
  </sheetData>
  <mergeCells count="37">
    <mergeCell ref="N13:O15"/>
    <mergeCell ref="L13:L15"/>
    <mergeCell ref="AC13:AF24"/>
    <mergeCell ref="H17:H18"/>
    <mergeCell ref="I17:I18"/>
    <mergeCell ref="J17:L18"/>
    <mergeCell ref="M17:M18"/>
    <mergeCell ref="N17:P18"/>
    <mergeCell ref="H19:H20"/>
    <mergeCell ref="I19:I20"/>
    <mergeCell ref="J19:L20"/>
    <mergeCell ref="M19:M20"/>
    <mergeCell ref="I13:I15"/>
    <mergeCell ref="J13:K15"/>
    <mergeCell ref="M13:M15"/>
    <mergeCell ref="N19:P20"/>
    <mergeCell ref="A11:C12"/>
    <mergeCell ref="D11:E12"/>
    <mergeCell ref="F11:G12"/>
    <mergeCell ref="H11:H12"/>
    <mergeCell ref="H13:H15"/>
    <mergeCell ref="Y11:AB12"/>
    <mergeCell ref="AC11:AF12"/>
    <mergeCell ref="A3:AF3"/>
    <mergeCell ref="A10:C10"/>
    <mergeCell ref="D10:E10"/>
    <mergeCell ref="F10:G10"/>
    <mergeCell ref="H10:X10"/>
    <mergeCell ref="Y10:AB10"/>
    <mergeCell ref="AC10:AF10"/>
    <mergeCell ref="S5:V5"/>
    <mergeCell ref="W5:AF5"/>
    <mergeCell ref="S6:V6"/>
    <mergeCell ref="S7:V7"/>
    <mergeCell ref="W7:AF7"/>
    <mergeCell ref="S8:V8"/>
    <mergeCell ref="W8:AF8"/>
  </mergeCells>
  <phoneticPr fontId="2"/>
  <dataValidations count="1">
    <dataValidation type="list" allowBlank="1" showInputMessage="1" showErrorMessage="1" sqref="M11:M12 Q11:Q12 U11:U12 M17:M20 O22 R22 U22 A17 M16 M13 L21:L24 Y13:Y15 I11:I13 I16:I24" xr:uid="{00000000-0002-0000-0100-00000000000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AF91"/>
  <sheetViews>
    <sheetView view="pageBreakPreview" zoomScale="70" zoomScaleNormal="100" zoomScaleSheetLayoutView="70" workbookViewId="0">
      <selection activeCell="B8" sqref="B8"/>
    </sheetView>
  </sheetViews>
  <sheetFormatPr defaultColWidth="9" defaultRowHeight="13.2" x14ac:dyDescent="0.2"/>
  <cols>
    <col min="1" max="2" width="4.21875" style="10"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1" spans="1:32" x14ac:dyDescent="0.2">
      <c r="A1" s="128"/>
      <c r="B1" s="128"/>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row>
    <row r="2" spans="1:32" ht="20.25" customHeight="1" x14ac:dyDescent="0.2">
      <c r="A2" s="159" t="s">
        <v>38</v>
      </c>
      <c r="B2" s="159"/>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row>
    <row r="3" spans="1:32" ht="20.25" customHeight="1" x14ac:dyDescent="0.2">
      <c r="A3" s="467" t="s">
        <v>287</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2">
      <c r="A4" s="128"/>
      <c r="B4" s="128"/>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row>
    <row r="5" spans="1:32" ht="30" customHeight="1" x14ac:dyDescent="0.2">
      <c r="A5" s="128"/>
      <c r="B5" s="128"/>
      <c r="C5" s="63"/>
      <c r="D5" s="63"/>
      <c r="E5" s="63"/>
      <c r="F5" s="63"/>
      <c r="G5" s="63"/>
      <c r="H5" s="63"/>
      <c r="I5" s="63"/>
      <c r="J5" s="63"/>
      <c r="K5" s="63"/>
      <c r="L5" s="63"/>
      <c r="M5" s="63"/>
      <c r="N5" s="63"/>
      <c r="O5" s="63"/>
      <c r="P5" s="63"/>
      <c r="Q5" s="63"/>
      <c r="R5" s="63"/>
      <c r="S5" s="396" t="s">
        <v>288</v>
      </c>
      <c r="T5" s="396"/>
      <c r="U5" s="396"/>
      <c r="V5" s="396"/>
      <c r="W5" s="457"/>
      <c r="X5" s="457"/>
      <c r="Y5" s="457"/>
      <c r="Z5" s="457"/>
      <c r="AA5" s="457"/>
      <c r="AB5" s="457"/>
      <c r="AC5" s="457"/>
      <c r="AD5" s="457"/>
      <c r="AE5" s="457"/>
      <c r="AF5" s="457"/>
    </row>
    <row r="6" spans="1:32" ht="30" customHeight="1" x14ac:dyDescent="0.2">
      <c r="A6" s="128"/>
      <c r="B6" s="128"/>
      <c r="C6" s="63"/>
      <c r="D6" s="63"/>
      <c r="E6" s="63"/>
      <c r="F6" s="63"/>
      <c r="G6" s="63"/>
      <c r="H6" s="63"/>
      <c r="I6" s="63"/>
      <c r="J6" s="63"/>
      <c r="K6" s="63"/>
      <c r="L6" s="63"/>
      <c r="M6" s="63"/>
      <c r="N6" s="63"/>
      <c r="O6" s="63"/>
      <c r="P6" s="63"/>
      <c r="Q6" s="63"/>
      <c r="R6" s="63"/>
      <c r="S6" s="388" t="s">
        <v>0</v>
      </c>
      <c r="T6" s="389"/>
      <c r="U6" s="389"/>
      <c r="V6" s="390"/>
      <c r="W6" s="187"/>
      <c r="X6" s="188"/>
      <c r="Y6" s="188"/>
      <c r="Z6" s="188"/>
      <c r="AA6" s="188"/>
      <c r="AB6" s="188"/>
      <c r="AC6" s="188"/>
      <c r="AD6" s="188"/>
      <c r="AE6" s="188"/>
      <c r="AF6" s="160"/>
    </row>
    <row r="7" spans="1:32" ht="30" customHeight="1" x14ac:dyDescent="0.2">
      <c r="A7" s="128"/>
      <c r="B7" s="128"/>
      <c r="C7" s="63"/>
      <c r="D7" s="63"/>
      <c r="E7" s="63"/>
      <c r="F7" s="63"/>
      <c r="G7" s="63"/>
      <c r="H7" s="63"/>
      <c r="I7" s="63"/>
      <c r="J7" s="63"/>
      <c r="K7" s="63"/>
      <c r="L7" s="63"/>
      <c r="M7" s="63"/>
      <c r="N7" s="63"/>
      <c r="O7" s="63"/>
      <c r="P7" s="63"/>
      <c r="Q7" s="63"/>
      <c r="R7" s="63"/>
      <c r="S7" s="396" t="s">
        <v>289</v>
      </c>
      <c r="T7" s="396"/>
      <c r="U7" s="396"/>
      <c r="V7" s="396"/>
      <c r="W7" s="385"/>
      <c r="X7" s="386"/>
      <c r="Y7" s="386"/>
      <c r="Z7" s="386"/>
      <c r="AA7" s="386"/>
      <c r="AB7" s="386"/>
      <c r="AC7" s="386"/>
      <c r="AD7" s="386"/>
      <c r="AE7" s="386"/>
      <c r="AF7" s="387"/>
    </row>
    <row r="8" spans="1:32" ht="30" customHeight="1" x14ac:dyDescent="0.2">
      <c r="A8" s="128"/>
      <c r="B8" s="128"/>
      <c r="C8" s="63"/>
      <c r="D8" s="63"/>
      <c r="E8" s="63"/>
      <c r="F8" s="63"/>
      <c r="G8" s="63"/>
      <c r="H8" s="63"/>
      <c r="I8" s="63"/>
      <c r="J8" s="63"/>
      <c r="K8" s="63"/>
      <c r="L8" s="63"/>
      <c r="M8" s="63"/>
      <c r="N8" s="63"/>
      <c r="O8" s="63"/>
      <c r="P8" s="63"/>
      <c r="Q8" s="63"/>
      <c r="R8" s="63"/>
      <c r="S8" s="396" t="s">
        <v>290</v>
      </c>
      <c r="T8" s="396"/>
      <c r="U8" s="396"/>
      <c r="V8" s="396"/>
      <c r="W8" s="471"/>
      <c r="X8" s="471"/>
      <c r="Y8" s="471"/>
      <c r="Z8" s="471"/>
      <c r="AA8" s="471"/>
      <c r="AB8" s="471"/>
      <c r="AC8" s="471"/>
      <c r="AD8" s="471"/>
      <c r="AE8" s="471"/>
      <c r="AF8" s="471"/>
    </row>
    <row r="9" spans="1:32" ht="20.25" customHeight="1" x14ac:dyDescent="0.2">
      <c r="A9" s="128"/>
      <c r="B9" s="128"/>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row>
    <row r="10" spans="1:32" ht="17.25" customHeight="1" x14ac:dyDescent="0.2">
      <c r="A10" s="468" t="s">
        <v>37</v>
      </c>
      <c r="B10" s="469"/>
      <c r="C10" s="470"/>
      <c r="D10" s="468" t="s">
        <v>2</v>
      </c>
      <c r="E10" s="470"/>
      <c r="F10" s="468" t="s">
        <v>3</v>
      </c>
      <c r="G10" s="470"/>
      <c r="H10" s="468" t="s">
        <v>39</v>
      </c>
      <c r="I10" s="469"/>
      <c r="J10" s="469"/>
      <c r="K10" s="469"/>
      <c r="L10" s="469"/>
      <c r="M10" s="469"/>
      <c r="N10" s="469"/>
      <c r="O10" s="469"/>
      <c r="P10" s="469"/>
      <c r="Q10" s="469"/>
      <c r="R10" s="469"/>
      <c r="S10" s="469"/>
      <c r="T10" s="469"/>
      <c r="U10" s="469"/>
      <c r="V10" s="469"/>
      <c r="W10" s="469"/>
      <c r="X10" s="470"/>
      <c r="Y10" s="468" t="s">
        <v>5</v>
      </c>
      <c r="Z10" s="469"/>
      <c r="AA10" s="469"/>
      <c r="AB10" s="470"/>
      <c r="AC10" s="468" t="s">
        <v>6</v>
      </c>
      <c r="AD10" s="469"/>
      <c r="AE10" s="469"/>
      <c r="AF10" s="470"/>
    </row>
    <row r="11" spans="1:32" ht="18.75" customHeight="1" x14ac:dyDescent="0.2">
      <c r="A11" s="472" t="s">
        <v>7</v>
      </c>
      <c r="B11" s="473"/>
      <c r="C11" s="474"/>
      <c r="D11" s="129"/>
      <c r="E11" s="97"/>
      <c r="F11" s="73"/>
      <c r="G11" s="97"/>
      <c r="H11" s="478" t="s">
        <v>8</v>
      </c>
      <c r="I11" s="105" t="s">
        <v>9</v>
      </c>
      <c r="J11" s="64" t="s">
        <v>10</v>
      </c>
      <c r="K11" s="65"/>
      <c r="L11" s="65"/>
      <c r="M11" s="105" t="s">
        <v>9</v>
      </c>
      <c r="N11" s="64" t="s">
        <v>11</v>
      </c>
      <c r="O11" s="65"/>
      <c r="P11" s="65"/>
      <c r="Q11" s="105" t="s">
        <v>9</v>
      </c>
      <c r="R11" s="64" t="s">
        <v>12</v>
      </c>
      <c r="S11" s="65"/>
      <c r="T11" s="65"/>
      <c r="U11" s="105" t="s">
        <v>9</v>
      </c>
      <c r="V11" s="64" t="s">
        <v>13</v>
      </c>
      <c r="W11" s="65"/>
      <c r="X11" s="66"/>
      <c r="Y11" s="461"/>
      <c r="Z11" s="462"/>
      <c r="AA11" s="462"/>
      <c r="AB11" s="463"/>
      <c r="AC11" s="461"/>
      <c r="AD11" s="462"/>
      <c r="AE11" s="462"/>
      <c r="AF11" s="463"/>
    </row>
    <row r="12" spans="1:32" ht="18.75" customHeight="1" x14ac:dyDescent="0.2">
      <c r="A12" s="514"/>
      <c r="B12" s="515"/>
      <c r="C12" s="516"/>
      <c r="D12" s="130"/>
      <c r="E12" s="98"/>
      <c r="F12" s="89"/>
      <c r="G12" s="98"/>
      <c r="H12" s="517"/>
      <c r="I12" s="133" t="s">
        <v>9</v>
      </c>
      <c r="J12" s="131" t="s">
        <v>14</v>
      </c>
      <c r="K12" s="132"/>
      <c r="L12" s="132"/>
      <c r="M12" s="117" t="s">
        <v>9</v>
      </c>
      <c r="N12" s="131" t="s">
        <v>15</v>
      </c>
      <c r="O12" s="132"/>
      <c r="P12" s="132"/>
      <c r="Q12" s="117" t="s">
        <v>9</v>
      </c>
      <c r="R12" s="131" t="s">
        <v>16</v>
      </c>
      <c r="S12" s="132"/>
      <c r="T12" s="132"/>
      <c r="U12" s="117" t="s">
        <v>9</v>
      </c>
      <c r="V12" s="131" t="s">
        <v>17</v>
      </c>
      <c r="W12" s="132"/>
      <c r="X12" s="90"/>
      <c r="Y12" s="503"/>
      <c r="Z12" s="504"/>
      <c r="AA12" s="504"/>
      <c r="AB12" s="505"/>
      <c r="AC12" s="503"/>
      <c r="AD12" s="504"/>
      <c r="AE12" s="504"/>
      <c r="AF12" s="505"/>
    </row>
    <row r="13" spans="1:32" ht="19.5" customHeight="1" x14ac:dyDescent="0.2">
      <c r="A13" s="134" t="s">
        <v>9</v>
      </c>
      <c r="B13" s="71">
        <v>46</v>
      </c>
      <c r="C13" s="72" t="s">
        <v>41</v>
      </c>
      <c r="D13" s="134" t="s">
        <v>9</v>
      </c>
      <c r="E13" s="66" t="s">
        <v>42</v>
      </c>
      <c r="F13" s="135"/>
      <c r="G13" s="136"/>
      <c r="H13" s="518"/>
      <c r="I13" s="520"/>
      <c r="J13" s="501"/>
      <c r="K13" s="501"/>
      <c r="L13" s="501"/>
      <c r="M13" s="499"/>
      <c r="N13" s="501"/>
      <c r="O13" s="501"/>
      <c r="P13" s="501"/>
      <c r="Q13" s="137"/>
      <c r="R13" s="137"/>
      <c r="S13" s="137"/>
      <c r="T13" s="137"/>
      <c r="U13" s="137"/>
      <c r="V13" s="137"/>
      <c r="W13" s="137"/>
      <c r="X13" s="138"/>
      <c r="Y13" s="139" t="s">
        <v>9</v>
      </c>
      <c r="Z13" s="64" t="s">
        <v>40</v>
      </c>
      <c r="AA13" s="140"/>
      <c r="AB13" s="141"/>
      <c r="AC13" s="461"/>
      <c r="AD13" s="462"/>
      <c r="AE13" s="462"/>
      <c r="AF13" s="463"/>
    </row>
    <row r="14" spans="1:32" ht="18.75" customHeight="1" x14ac:dyDescent="0.2">
      <c r="A14" s="142"/>
      <c r="B14" s="143"/>
      <c r="C14" s="144"/>
      <c r="D14" s="145"/>
      <c r="E14" s="146"/>
      <c r="F14" s="147"/>
      <c r="G14" s="148"/>
      <c r="H14" s="519"/>
      <c r="I14" s="521"/>
      <c r="J14" s="502"/>
      <c r="K14" s="502"/>
      <c r="L14" s="502"/>
      <c r="M14" s="500"/>
      <c r="N14" s="502"/>
      <c r="O14" s="502"/>
      <c r="P14" s="502"/>
      <c r="Q14" s="149"/>
      <c r="R14" s="149"/>
      <c r="S14" s="149"/>
      <c r="T14" s="149"/>
      <c r="U14" s="149"/>
      <c r="V14" s="149"/>
      <c r="W14" s="149"/>
      <c r="X14" s="150"/>
      <c r="Y14" s="151" t="s">
        <v>9</v>
      </c>
      <c r="Z14" s="131" t="s">
        <v>19</v>
      </c>
      <c r="AA14" s="152"/>
      <c r="AB14" s="153"/>
      <c r="AC14" s="503"/>
      <c r="AD14" s="504"/>
      <c r="AE14" s="504"/>
      <c r="AF14" s="505"/>
    </row>
    <row r="15" spans="1:32" ht="18.75" customHeight="1" x14ac:dyDescent="0.2">
      <c r="A15" s="76"/>
      <c r="B15" s="77"/>
      <c r="C15" s="78"/>
      <c r="D15" s="79"/>
      <c r="E15" s="69"/>
      <c r="F15" s="101"/>
      <c r="G15" s="123"/>
      <c r="H15" s="99" t="s">
        <v>43</v>
      </c>
      <c r="I15" s="108" t="s">
        <v>9</v>
      </c>
      <c r="J15" s="85" t="s">
        <v>20</v>
      </c>
      <c r="K15" s="109"/>
      <c r="L15" s="110" t="s">
        <v>9</v>
      </c>
      <c r="M15" s="85" t="s">
        <v>24</v>
      </c>
      <c r="N15" s="109"/>
      <c r="O15" s="109"/>
      <c r="P15" s="109"/>
      <c r="Q15" s="109"/>
      <c r="R15" s="109"/>
      <c r="S15" s="109"/>
      <c r="T15" s="109"/>
      <c r="U15" s="109"/>
      <c r="V15" s="109"/>
      <c r="W15" s="109"/>
      <c r="X15" s="111"/>
      <c r="Y15" s="139" t="s">
        <v>9</v>
      </c>
      <c r="Z15" s="64" t="s">
        <v>40</v>
      </c>
      <c r="AA15" s="154"/>
      <c r="AB15" s="75"/>
      <c r="AC15" s="464"/>
      <c r="AD15" s="465"/>
      <c r="AE15" s="465"/>
      <c r="AF15" s="466"/>
    </row>
    <row r="16" spans="1:32" ht="18.75" customHeight="1" x14ac:dyDescent="0.2">
      <c r="A16" s="155" t="s">
        <v>9</v>
      </c>
      <c r="B16" s="77">
        <v>46</v>
      </c>
      <c r="C16" s="78" t="s">
        <v>41</v>
      </c>
      <c r="D16" s="155" t="s">
        <v>9</v>
      </c>
      <c r="E16" s="69" t="s">
        <v>44</v>
      </c>
      <c r="F16" s="101"/>
      <c r="G16" s="123"/>
      <c r="H16" s="493" t="s">
        <v>27</v>
      </c>
      <c r="I16" s="506" t="s">
        <v>9</v>
      </c>
      <c r="J16" s="496" t="s">
        <v>25</v>
      </c>
      <c r="K16" s="496"/>
      <c r="L16" s="496"/>
      <c r="M16" s="506" t="s">
        <v>9</v>
      </c>
      <c r="N16" s="496" t="s">
        <v>26</v>
      </c>
      <c r="O16" s="496"/>
      <c r="P16" s="496"/>
      <c r="Q16" s="118"/>
      <c r="R16" s="118"/>
      <c r="S16" s="118"/>
      <c r="T16" s="118"/>
      <c r="U16" s="118"/>
      <c r="V16" s="118"/>
      <c r="W16" s="118"/>
      <c r="X16" s="119"/>
      <c r="Y16" s="156" t="s">
        <v>9</v>
      </c>
      <c r="Z16" s="67" t="s">
        <v>19</v>
      </c>
      <c r="AA16" s="157"/>
      <c r="AB16" s="158"/>
      <c r="AC16" s="464"/>
      <c r="AD16" s="465"/>
      <c r="AE16" s="465"/>
      <c r="AF16" s="466"/>
    </row>
    <row r="17" spans="1:32" ht="18.75" customHeight="1" x14ac:dyDescent="0.2">
      <c r="A17" s="76"/>
      <c r="B17" s="77"/>
      <c r="C17" s="78"/>
      <c r="D17" s="79"/>
      <c r="E17" s="69"/>
      <c r="F17" s="101"/>
      <c r="G17" s="123"/>
      <c r="H17" s="482"/>
      <c r="I17" s="507"/>
      <c r="J17" s="485"/>
      <c r="K17" s="485"/>
      <c r="L17" s="485"/>
      <c r="M17" s="507"/>
      <c r="N17" s="485"/>
      <c r="O17" s="485"/>
      <c r="P17" s="485"/>
      <c r="Q17" s="112"/>
      <c r="R17" s="112"/>
      <c r="S17" s="112"/>
      <c r="T17" s="112"/>
      <c r="U17" s="112"/>
      <c r="V17" s="112"/>
      <c r="W17" s="112"/>
      <c r="X17" s="113"/>
      <c r="Y17" s="83"/>
      <c r="Z17" s="81"/>
      <c r="AA17" s="81"/>
      <c r="AB17" s="82"/>
      <c r="AC17" s="464"/>
      <c r="AD17" s="465"/>
      <c r="AE17" s="465"/>
      <c r="AF17" s="466"/>
    </row>
    <row r="18" spans="1:32" ht="18.75" customHeight="1" x14ac:dyDescent="0.2">
      <c r="A18" s="76"/>
      <c r="B18" s="77"/>
      <c r="C18" s="78"/>
      <c r="D18" s="79"/>
      <c r="E18" s="69"/>
      <c r="F18" s="101"/>
      <c r="G18" s="123"/>
      <c r="H18" s="493" t="s">
        <v>28</v>
      </c>
      <c r="I18" s="509" t="s">
        <v>9</v>
      </c>
      <c r="J18" s="497" t="s">
        <v>25</v>
      </c>
      <c r="K18" s="497"/>
      <c r="L18" s="497"/>
      <c r="M18" s="512" t="s">
        <v>9</v>
      </c>
      <c r="N18" s="497" t="s">
        <v>31</v>
      </c>
      <c r="O18" s="497"/>
      <c r="P18" s="497"/>
      <c r="Q18" s="118"/>
      <c r="R18" s="118"/>
      <c r="S18" s="118"/>
      <c r="T18" s="118"/>
      <c r="U18" s="118"/>
      <c r="V18" s="118"/>
      <c r="W18" s="118"/>
      <c r="X18" s="119"/>
      <c r="Y18" s="83"/>
      <c r="Z18" s="81"/>
      <c r="AA18" s="81"/>
      <c r="AB18" s="82"/>
      <c r="AC18" s="464"/>
      <c r="AD18" s="465"/>
      <c r="AE18" s="465"/>
      <c r="AF18" s="466"/>
    </row>
    <row r="19" spans="1:32" ht="18.75" customHeight="1" x14ac:dyDescent="0.2">
      <c r="A19" s="86"/>
      <c r="B19" s="87"/>
      <c r="C19" s="88"/>
      <c r="D19" s="89"/>
      <c r="E19" s="90"/>
      <c r="F19" s="102"/>
      <c r="G19" s="121"/>
      <c r="H19" s="508"/>
      <c r="I19" s="510"/>
      <c r="J19" s="511"/>
      <c r="K19" s="511"/>
      <c r="L19" s="511"/>
      <c r="M19" s="513"/>
      <c r="N19" s="511"/>
      <c r="O19" s="511"/>
      <c r="P19" s="511"/>
      <c r="Q19" s="120"/>
      <c r="R19" s="120"/>
      <c r="S19" s="120"/>
      <c r="T19" s="120"/>
      <c r="U19" s="120"/>
      <c r="V19" s="120"/>
      <c r="W19" s="120"/>
      <c r="X19" s="121"/>
      <c r="Y19" s="93"/>
      <c r="Z19" s="94"/>
      <c r="AA19" s="94"/>
      <c r="AB19" s="95"/>
      <c r="AC19" s="503"/>
      <c r="AD19" s="504"/>
      <c r="AE19" s="504"/>
      <c r="AF19" s="505"/>
    </row>
    <row r="20" spans="1:32" ht="20.25" customHeight="1" x14ac:dyDescent="0.2"/>
    <row r="21" spans="1:32" ht="20.25" customHeight="1" x14ac:dyDescent="0.2"/>
    <row r="22" spans="1:32" ht="20.25" customHeight="1" x14ac:dyDescent="0.2"/>
    <row r="23" spans="1:32" ht="20.25" customHeight="1" x14ac:dyDescent="0.2"/>
    <row r="24" spans="1:32" ht="20.25" customHeight="1" x14ac:dyDescent="0.2"/>
    <row r="25" spans="1:32" ht="20.25" customHeight="1" x14ac:dyDescent="0.2"/>
    <row r="26" spans="1:32" ht="20.25" customHeight="1" x14ac:dyDescent="0.2"/>
    <row r="27" spans="1:32" ht="20.25" customHeight="1" x14ac:dyDescent="0.2"/>
    <row r="28" spans="1:32" ht="20.25" customHeight="1" x14ac:dyDescent="0.2"/>
    <row r="29" spans="1:32" ht="20.25" customHeight="1" x14ac:dyDescent="0.2"/>
    <row r="30" spans="1:32" ht="20.25" customHeight="1" x14ac:dyDescent="0.2"/>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sheetData>
  <mergeCells count="35">
    <mergeCell ref="Y11:AB12"/>
    <mergeCell ref="AC11:AF12"/>
    <mergeCell ref="S5:V5"/>
    <mergeCell ref="AC13:AF14"/>
    <mergeCell ref="W7:AF7"/>
    <mergeCell ref="S8:V8"/>
    <mergeCell ref="W8:AF8"/>
    <mergeCell ref="A3:AF3"/>
    <mergeCell ref="A10:C10"/>
    <mergeCell ref="D10:E10"/>
    <mergeCell ref="F10:G10"/>
    <mergeCell ref="H10:X10"/>
    <mergeCell ref="Y10:AB10"/>
    <mergeCell ref="AC10:AF10"/>
    <mergeCell ref="W5:AF5"/>
    <mergeCell ref="S6:V6"/>
    <mergeCell ref="S7:V7"/>
    <mergeCell ref="A11:C12"/>
    <mergeCell ref="H11:H12"/>
    <mergeCell ref="H13:H14"/>
    <mergeCell ref="I13:I14"/>
    <mergeCell ref="J13:L14"/>
    <mergeCell ref="M13:M14"/>
    <mergeCell ref="N13:P14"/>
    <mergeCell ref="AC15:AF19"/>
    <mergeCell ref="H16:H17"/>
    <mergeCell ref="I16:I17"/>
    <mergeCell ref="J16:L17"/>
    <mergeCell ref="M16:M17"/>
    <mergeCell ref="N16:P17"/>
    <mergeCell ref="H18:H19"/>
    <mergeCell ref="I18:I19"/>
    <mergeCell ref="J18:L19"/>
    <mergeCell ref="M18:M19"/>
    <mergeCell ref="N18:P19"/>
  </mergeCells>
  <phoneticPr fontId="2"/>
  <dataValidations count="1">
    <dataValidation type="list" allowBlank="1" showInputMessage="1" showErrorMessage="1" sqref="Q11:Q12 U11:U12 L15 D16 M16:M19 D13 A13 A16 Y13:Y16 I15:I19 I11:I13 M11:M13" xr:uid="{00000000-0002-0000-0200-000000000000}">
      <formula1>"□,■"</formula1>
    </dataValidation>
  </dataValidations>
  <pageMargins left="0.7" right="0.7" top="0.75" bottom="0.75" header="0.3" footer="0.3"/>
  <pageSetup paperSize="9" scale="52" fitToHeight="0" orientation="landscape" r:id="rId1"/>
  <rowBreaks count="3" manualBreakCount="3">
    <brk id="37" max="31" man="1"/>
    <brk id="62" max="31" man="1"/>
    <brk id="7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03F9F-BB4E-4DB5-A539-7D0E40D65D78}">
  <sheetPr>
    <pageSetUpPr fitToPage="1"/>
  </sheetPr>
  <dimension ref="A1:S24"/>
  <sheetViews>
    <sheetView view="pageBreakPreview" zoomScaleNormal="100" zoomScaleSheetLayoutView="100" workbookViewId="0">
      <selection activeCell="E20" sqref="E20"/>
    </sheetView>
  </sheetViews>
  <sheetFormatPr defaultColWidth="9" defaultRowHeight="20.25" customHeight="1" x14ac:dyDescent="0.2"/>
  <cols>
    <col min="1" max="1" width="2.33203125" style="128" customWidth="1"/>
    <col min="2" max="2" width="25" style="63" bestFit="1" customWidth="1"/>
    <col min="3" max="3" width="41.77734375" style="63" customWidth="1"/>
    <col min="4" max="4" width="15.21875" style="63" customWidth="1"/>
    <col min="5" max="5" width="44.21875" style="63" customWidth="1"/>
    <col min="6" max="6" width="42" style="63" customWidth="1"/>
    <col min="7" max="7" width="22.44140625" style="63" customWidth="1"/>
    <col min="8" max="12" width="5.33203125" style="63" customWidth="1"/>
    <col min="13" max="13" width="6.44140625" style="63" customWidth="1"/>
    <col min="14" max="17" width="5.33203125" style="63" customWidth="1"/>
    <col min="18" max="16384" width="9" style="63"/>
  </cols>
  <sheetData>
    <row r="1" spans="1:19" ht="20.25" customHeight="1" x14ac:dyDescent="0.2">
      <c r="A1" s="316"/>
      <c r="B1" s="317" t="s">
        <v>445</v>
      </c>
      <c r="C1" s="316"/>
      <c r="D1" s="316"/>
      <c r="E1" s="316"/>
      <c r="F1" s="316"/>
      <c r="G1" s="316"/>
      <c r="H1" s="316"/>
      <c r="I1" s="316"/>
      <c r="J1" s="316"/>
      <c r="K1" s="316"/>
    </row>
    <row r="3" spans="1:19" ht="20.25" customHeight="1" x14ac:dyDescent="0.2">
      <c r="A3" s="318"/>
      <c r="B3" s="67" t="s">
        <v>441</v>
      </c>
      <c r="C3" s="319"/>
      <c r="D3" s="319"/>
      <c r="E3" s="319"/>
      <c r="F3" s="319"/>
      <c r="G3" s="319"/>
      <c r="H3" s="319"/>
      <c r="I3" s="319"/>
      <c r="J3" s="319"/>
      <c r="K3" s="319"/>
    </row>
    <row r="4" spans="1:19" ht="20.25" customHeight="1" x14ac:dyDescent="0.2">
      <c r="A4" s="318"/>
      <c r="B4" s="67" t="s">
        <v>442</v>
      </c>
      <c r="C4" s="319"/>
      <c r="D4" s="319"/>
      <c r="E4" s="319"/>
      <c r="F4" s="319"/>
      <c r="G4" s="319"/>
      <c r="H4" s="319"/>
      <c r="I4" s="319"/>
      <c r="J4" s="319"/>
      <c r="K4" s="319"/>
    </row>
    <row r="5" spans="1:19" ht="20.25" customHeight="1" x14ac:dyDescent="0.2">
      <c r="A5" s="318"/>
      <c r="B5" s="67" t="s">
        <v>446</v>
      </c>
      <c r="C5" s="319"/>
      <c r="D5" s="319"/>
      <c r="E5" s="319"/>
      <c r="F5" s="319"/>
      <c r="G5" s="319"/>
      <c r="H5" s="319"/>
      <c r="I5" s="319"/>
      <c r="J5" s="319"/>
      <c r="K5" s="319"/>
    </row>
    <row r="6" spans="1:19" ht="20.25" customHeight="1" x14ac:dyDescent="0.2">
      <c r="A6" s="316"/>
      <c r="B6" s="67" t="s">
        <v>447</v>
      </c>
      <c r="C6" s="316"/>
      <c r="D6" s="316"/>
      <c r="E6" s="316"/>
      <c r="F6" s="316"/>
      <c r="G6" s="316"/>
      <c r="H6" s="316"/>
      <c r="I6" s="316"/>
      <c r="J6" s="316"/>
      <c r="K6" s="316"/>
    </row>
    <row r="7" spans="1:19" s="81" customFormat="1" ht="42" customHeight="1" x14ac:dyDescent="0.2">
      <c r="B7" s="523" t="s">
        <v>448</v>
      </c>
      <c r="C7" s="523"/>
      <c r="D7" s="523"/>
      <c r="E7" s="523"/>
      <c r="F7" s="523"/>
      <c r="G7" s="523"/>
      <c r="H7" s="523"/>
      <c r="I7" s="523"/>
      <c r="J7" s="523"/>
      <c r="K7" s="523"/>
      <c r="L7" s="523"/>
      <c r="M7" s="523"/>
      <c r="N7" s="523"/>
      <c r="O7" s="523"/>
      <c r="P7" s="523"/>
      <c r="Q7" s="523"/>
      <c r="S7" s="321"/>
    </row>
    <row r="8" spans="1:19" s="81" customFormat="1" ht="20.25" customHeight="1" x14ac:dyDescent="0.2">
      <c r="B8" s="522" t="s">
        <v>449</v>
      </c>
      <c r="C8" s="522"/>
      <c r="D8" s="522"/>
      <c r="E8" s="522"/>
      <c r="F8" s="522"/>
      <c r="G8" s="522"/>
      <c r="H8" s="522"/>
      <c r="I8" s="522"/>
      <c r="J8" s="522"/>
      <c r="K8" s="522"/>
      <c r="L8" s="522"/>
      <c r="M8" s="522"/>
      <c r="N8" s="522"/>
      <c r="O8" s="522"/>
      <c r="P8" s="522"/>
      <c r="Q8" s="522"/>
      <c r="S8" s="321"/>
    </row>
    <row r="9" spans="1:19" ht="20.25" customHeight="1" x14ac:dyDescent="0.2">
      <c r="A9" s="318"/>
      <c r="B9" s="67"/>
      <c r="C9" s="320"/>
      <c r="D9" s="320"/>
      <c r="E9" s="320"/>
      <c r="F9" s="319"/>
      <c r="G9" s="319"/>
      <c r="H9" s="319"/>
      <c r="I9" s="319"/>
      <c r="J9" s="319"/>
      <c r="K9" s="319"/>
    </row>
    <row r="10" spans="1:19" ht="20.25" customHeight="1" x14ac:dyDescent="0.2">
      <c r="B10" s="317" t="s">
        <v>443</v>
      </c>
      <c r="C10" s="320"/>
      <c r="D10" s="320"/>
      <c r="E10" s="320"/>
    </row>
    <row r="11" spans="1:19" ht="20.25" customHeight="1" x14ac:dyDescent="0.2">
      <c r="C11" s="319"/>
      <c r="D11" s="319"/>
      <c r="E11" s="319"/>
    </row>
    <row r="12" spans="1:19" ht="20.25" customHeight="1" x14ac:dyDescent="0.2">
      <c r="B12" s="67" t="s">
        <v>444</v>
      </c>
    </row>
    <row r="24" spans="12:12" ht="20.25" customHeight="1" x14ac:dyDescent="0.2">
      <c r="L24" s="191"/>
    </row>
  </sheetData>
  <mergeCells count="2">
    <mergeCell ref="B8:Q8"/>
    <mergeCell ref="B7:Q7"/>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101"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89882-0C3F-444E-9B68-47DD4F7AC987}">
  <dimension ref="A1:BF57"/>
  <sheetViews>
    <sheetView showGridLines="0" view="pageBreakPreview" zoomScale="55" zoomScaleNormal="55" zoomScaleSheetLayoutView="55" workbookViewId="0">
      <selection activeCell="C19" sqref="C19:D19"/>
    </sheetView>
  </sheetViews>
  <sheetFormatPr defaultColWidth="5" defaultRowHeight="20.25" customHeight="1" x14ac:dyDescent="0.2"/>
  <cols>
    <col min="1" max="1" width="1.5546875" style="228" customWidth="1"/>
    <col min="2" max="56" width="6.21875" style="228" customWidth="1"/>
    <col min="57" max="16384" width="5" style="228"/>
  </cols>
  <sheetData>
    <row r="1" spans="1:57" s="198" customFormat="1" ht="20.25" customHeight="1" x14ac:dyDescent="0.2">
      <c r="A1" s="193"/>
      <c r="B1" s="193"/>
      <c r="C1" s="194" t="s">
        <v>296</v>
      </c>
      <c r="D1" s="194"/>
      <c r="E1" s="193"/>
      <c r="F1" s="193"/>
      <c r="G1" s="195" t="s">
        <v>297</v>
      </c>
      <c r="H1" s="193"/>
      <c r="I1" s="193"/>
      <c r="J1" s="194"/>
      <c r="K1" s="194"/>
      <c r="L1" s="194"/>
      <c r="M1" s="194"/>
      <c r="N1" s="193"/>
      <c r="O1" s="193"/>
      <c r="P1" s="193"/>
      <c r="Q1" s="193"/>
      <c r="R1" s="193"/>
      <c r="S1" s="193"/>
      <c r="T1" s="193"/>
      <c r="U1" s="193"/>
      <c r="V1" s="193"/>
      <c r="W1" s="193"/>
      <c r="X1" s="193"/>
      <c r="Y1" s="193"/>
      <c r="Z1" s="193"/>
      <c r="AA1" s="193"/>
      <c r="AB1" s="193"/>
      <c r="AC1" s="193"/>
      <c r="AD1" s="193"/>
      <c r="AE1" s="193"/>
      <c r="AF1" s="193"/>
      <c r="AG1" s="193"/>
      <c r="AH1" s="193"/>
      <c r="AI1" s="193"/>
      <c r="AJ1" s="193"/>
      <c r="AK1" s="196" t="s">
        <v>298</v>
      </c>
      <c r="AL1" s="196" t="s">
        <v>299</v>
      </c>
      <c r="AM1" s="524" t="s">
        <v>300</v>
      </c>
      <c r="AN1" s="524"/>
      <c r="AO1" s="524"/>
      <c r="AP1" s="524"/>
      <c r="AQ1" s="524"/>
      <c r="AR1" s="524"/>
      <c r="AS1" s="524"/>
      <c r="AT1" s="524"/>
      <c r="AU1" s="524"/>
      <c r="AV1" s="524"/>
      <c r="AW1" s="524"/>
      <c r="AX1" s="524"/>
      <c r="AY1" s="524"/>
      <c r="AZ1" s="524"/>
      <c r="BA1" s="524"/>
      <c r="BB1" s="197" t="s">
        <v>301</v>
      </c>
      <c r="BC1" s="193"/>
      <c r="BD1" s="193"/>
    </row>
    <row r="2" spans="1:57" s="202" customFormat="1" ht="20.25" customHeight="1" x14ac:dyDescent="0.2">
      <c r="A2" s="199"/>
      <c r="B2" s="199"/>
      <c r="C2" s="199"/>
      <c r="D2" s="195"/>
      <c r="E2" s="199"/>
      <c r="F2" s="199"/>
      <c r="G2" s="199"/>
      <c r="H2" s="195"/>
      <c r="I2" s="196"/>
      <c r="J2" s="196"/>
      <c r="K2" s="196"/>
      <c r="L2" s="196"/>
      <c r="M2" s="196"/>
      <c r="N2" s="199"/>
      <c r="O2" s="199"/>
      <c r="P2" s="199"/>
      <c r="Q2" s="199"/>
      <c r="R2" s="199"/>
      <c r="S2" s="199"/>
      <c r="T2" s="196" t="s">
        <v>302</v>
      </c>
      <c r="U2" s="525">
        <v>6</v>
      </c>
      <c r="V2" s="525"/>
      <c r="W2" s="196" t="s">
        <v>299</v>
      </c>
      <c r="X2" s="526">
        <f>IF(U2=0,"",YEAR(DATE(2018+U2,1,1)))</f>
        <v>2024</v>
      </c>
      <c r="Y2" s="526"/>
      <c r="Z2" s="199" t="s">
        <v>303</v>
      </c>
      <c r="AA2" s="199" t="s">
        <v>304</v>
      </c>
      <c r="AB2" s="525">
        <v>4</v>
      </c>
      <c r="AC2" s="525"/>
      <c r="AD2" s="199" t="s">
        <v>305</v>
      </c>
      <c r="AE2" s="199"/>
      <c r="AF2" s="199"/>
      <c r="AG2" s="199"/>
      <c r="AH2" s="199"/>
      <c r="AI2" s="199"/>
      <c r="AJ2" s="197"/>
      <c r="AK2" s="196" t="s">
        <v>306</v>
      </c>
      <c r="AL2" s="196" t="s">
        <v>299</v>
      </c>
      <c r="AM2" s="525" t="s">
        <v>307</v>
      </c>
      <c r="AN2" s="525"/>
      <c r="AO2" s="525"/>
      <c r="AP2" s="525"/>
      <c r="AQ2" s="525"/>
      <c r="AR2" s="525"/>
      <c r="AS2" s="525"/>
      <c r="AT2" s="525"/>
      <c r="AU2" s="525"/>
      <c r="AV2" s="525"/>
      <c r="AW2" s="525"/>
      <c r="AX2" s="525"/>
      <c r="AY2" s="525"/>
      <c r="AZ2" s="525"/>
      <c r="BA2" s="525"/>
      <c r="BB2" s="197" t="s">
        <v>301</v>
      </c>
      <c r="BC2" s="196"/>
      <c r="BD2" s="196"/>
      <c r="BE2" s="201"/>
    </row>
    <row r="3" spans="1:57" s="202" customFormat="1" ht="20.25" customHeight="1" x14ac:dyDescent="0.2">
      <c r="A3" s="199"/>
      <c r="B3" s="199"/>
      <c r="C3" s="199"/>
      <c r="D3" s="195"/>
      <c r="E3" s="199"/>
      <c r="F3" s="199"/>
      <c r="G3" s="199"/>
      <c r="H3" s="195"/>
      <c r="I3" s="196"/>
      <c r="J3" s="196"/>
      <c r="K3" s="196"/>
      <c r="L3" s="196"/>
      <c r="M3" s="196"/>
      <c r="N3" s="199"/>
      <c r="O3" s="199"/>
      <c r="P3" s="199"/>
      <c r="Q3" s="199"/>
      <c r="R3" s="199"/>
      <c r="S3" s="199"/>
      <c r="T3" s="203"/>
      <c r="U3" s="204"/>
      <c r="V3" s="204"/>
      <c r="W3" s="205"/>
      <c r="X3" s="204"/>
      <c r="Y3" s="204"/>
      <c r="Z3" s="206"/>
      <c r="AA3" s="206"/>
      <c r="AB3" s="204"/>
      <c r="AC3" s="204"/>
      <c r="AD3" s="207"/>
      <c r="AE3" s="199"/>
      <c r="AF3" s="199"/>
      <c r="AG3" s="199"/>
      <c r="AH3" s="199"/>
      <c r="AI3" s="199"/>
      <c r="AJ3" s="197"/>
      <c r="AK3" s="196"/>
      <c r="AL3" s="196"/>
      <c r="AM3" s="200"/>
      <c r="AN3" s="200"/>
      <c r="AO3" s="200"/>
      <c r="AP3" s="200"/>
      <c r="AQ3" s="200"/>
      <c r="AR3" s="200"/>
      <c r="AS3" s="200"/>
      <c r="AT3" s="200"/>
      <c r="AU3" s="200"/>
      <c r="AV3" s="200"/>
      <c r="AW3" s="200"/>
      <c r="AX3" s="200"/>
      <c r="AY3" s="208" t="s">
        <v>308</v>
      </c>
      <c r="AZ3" s="527" t="s">
        <v>309</v>
      </c>
      <c r="BA3" s="527"/>
      <c r="BB3" s="527"/>
      <c r="BC3" s="527"/>
      <c r="BD3" s="196"/>
      <c r="BE3" s="201"/>
    </row>
    <row r="4" spans="1:57" s="202" customFormat="1" ht="20.25" customHeight="1" x14ac:dyDescent="0.2">
      <c r="A4" s="199"/>
      <c r="B4" s="209"/>
      <c r="C4" s="209"/>
      <c r="D4" s="209"/>
      <c r="E4" s="209"/>
      <c r="F4" s="209"/>
      <c r="G4" s="209"/>
      <c r="H4" s="209"/>
      <c r="I4" s="209"/>
      <c r="J4" s="210"/>
      <c r="K4" s="211"/>
      <c r="L4" s="211"/>
      <c r="M4" s="211"/>
      <c r="N4" s="211"/>
      <c r="O4" s="211"/>
      <c r="P4" s="212"/>
      <c r="Q4" s="211"/>
      <c r="R4" s="211"/>
      <c r="S4" s="199"/>
      <c r="T4" s="199"/>
      <c r="U4" s="199"/>
      <c r="V4" s="199"/>
      <c r="W4" s="199"/>
      <c r="X4" s="199"/>
      <c r="Y4" s="199"/>
      <c r="Z4" s="206"/>
      <c r="AA4" s="206"/>
      <c r="AB4" s="204"/>
      <c r="AC4" s="204"/>
      <c r="AD4" s="207"/>
      <c r="AE4" s="199"/>
      <c r="AF4" s="199"/>
      <c r="AG4" s="199"/>
      <c r="AH4" s="199"/>
      <c r="AI4" s="199"/>
      <c r="AJ4" s="197"/>
      <c r="AK4" s="196"/>
      <c r="AL4" s="196"/>
      <c r="AM4" s="200"/>
      <c r="AN4" s="200"/>
      <c r="AO4" s="200"/>
      <c r="AP4" s="200"/>
      <c r="AQ4" s="200"/>
      <c r="AR4" s="200"/>
      <c r="AS4" s="200"/>
      <c r="AT4" s="200"/>
      <c r="AU4" s="200"/>
      <c r="AV4" s="200"/>
      <c r="AW4" s="200"/>
      <c r="AX4" s="200"/>
      <c r="AY4" s="208" t="s">
        <v>310</v>
      </c>
      <c r="AZ4" s="527" t="s">
        <v>311</v>
      </c>
      <c r="BA4" s="527"/>
      <c r="BB4" s="527"/>
      <c r="BC4" s="527"/>
      <c r="BD4" s="196"/>
      <c r="BE4" s="201"/>
    </row>
    <row r="5" spans="1:57" s="202" customFormat="1" ht="20.25" customHeight="1" x14ac:dyDescent="0.2">
      <c r="A5" s="199"/>
      <c r="B5" s="213"/>
      <c r="C5" s="213"/>
      <c r="D5" s="213"/>
      <c r="E5" s="213"/>
      <c r="F5" s="213"/>
      <c r="G5" s="213"/>
      <c r="H5" s="213"/>
      <c r="I5" s="213"/>
      <c r="J5" s="211"/>
      <c r="K5" s="214"/>
      <c r="L5" s="215"/>
      <c r="M5" s="215"/>
      <c r="N5" s="215"/>
      <c r="O5" s="215"/>
      <c r="P5" s="213"/>
      <c r="Q5" s="209"/>
      <c r="R5" s="209"/>
      <c r="S5" s="193"/>
      <c r="T5" s="199"/>
      <c r="U5" s="199"/>
      <c r="V5" s="199"/>
      <c r="W5" s="199"/>
      <c r="X5" s="199"/>
      <c r="Y5" s="199"/>
      <c r="Z5" s="206"/>
      <c r="AA5" s="206"/>
      <c r="AB5" s="204"/>
      <c r="AC5" s="204"/>
      <c r="AD5" s="193"/>
      <c r="AE5" s="193"/>
      <c r="AF5" s="193"/>
      <c r="AG5" s="193"/>
      <c r="AH5" s="199"/>
      <c r="AI5" s="199"/>
      <c r="AJ5" s="193" t="s">
        <v>312</v>
      </c>
      <c r="AK5" s="193"/>
      <c r="AL5" s="193"/>
      <c r="AM5" s="193"/>
      <c r="AN5" s="193"/>
      <c r="AO5" s="193"/>
      <c r="AP5" s="193"/>
      <c r="AQ5" s="193"/>
      <c r="AR5" s="209"/>
      <c r="AS5" s="209"/>
      <c r="AT5" s="216"/>
      <c r="AU5" s="193"/>
      <c r="AV5" s="528">
        <v>40</v>
      </c>
      <c r="AW5" s="529"/>
      <c r="AX5" s="216" t="s">
        <v>313</v>
      </c>
      <c r="AY5" s="193"/>
      <c r="AZ5" s="530">
        <v>160</v>
      </c>
      <c r="BA5" s="531"/>
      <c r="BB5" s="216" t="s">
        <v>314</v>
      </c>
      <c r="BC5" s="193"/>
      <c r="BD5" s="199"/>
      <c r="BE5" s="201"/>
    </row>
    <row r="6" spans="1:57" s="202" customFormat="1" ht="20.25" customHeight="1" x14ac:dyDescent="0.2">
      <c r="A6" s="199"/>
      <c r="B6" s="213"/>
      <c r="C6" s="213"/>
      <c r="D6" s="213"/>
      <c r="E6" s="213"/>
      <c r="F6" s="213"/>
      <c r="G6" s="213"/>
      <c r="H6" s="213"/>
      <c r="I6" s="213"/>
      <c r="J6" s="211"/>
      <c r="K6" s="214"/>
      <c r="L6" s="215"/>
      <c r="M6" s="215"/>
      <c r="N6" s="215"/>
      <c r="O6" s="215"/>
      <c r="P6" s="213"/>
      <c r="Q6" s="209"/>
      <c r="R6" s="209"/>
      <c r="S6" s="193"/>
      <c r="T6" s="199"/>
      <c r="U6" s="199"/>
      <c r="V6" s="199"/>
      <c r="W6" s="199"/>
      <c r="X6" s="199"/>
      <c r="Y6" s="199"/>
      <c r="Z6" s="206"/>
      <c r="AA6" s="206"/>
      <c r="AB6" s="204"/>
      <c r="AC6" s="204"/>
      <c r="AD6" s="193"/>
      <c r="AE6" s="193"/>
      <c r="AF6" s="193"/>
      <c r="AG6" s="193"/>
      <c r="AH6" s="199"/>
      <c r="AI6" s="199"/>
      <c r="AJ6" s="193"/>
      <c r="AK6" s="193"/>
      <c r="AL6" s="193"/>
      <c r="AM6" s="193"/>
      <c r="AN6" s="193"/>
      <c r="AO6" s="193"/>
      <c r="AP6" s="193"/>
      <c r="AQ6" s="193" t="s">
        <v>315</v>
      </c>
      <c r="AR6" s="193"/>
      <c r="AS6" s="217"/>
      <c r="AT6" s="217"/>
      <c r="AU6" s="217"/>
      <c r="AV6" s="193"/>
      <c r="AW6" s="193"/>
      <c r="AX6" s="218"/>
      <c r="AY6" s="193"/>
      <c r="AZ6" s="528">
        <v>100</v>
      </c>
      <c r="BA6" s="529"/>
      <c r="BB6" s="216" t="s">
        <v>316</v>
      </c>
      <c r="BC6" s="193"/>
      <c r="BD6" s="199"/>
      <c r="BE6" s="201"/>
    </row>
    <row r="7" spans="1:57" s="202" customFormat="1" ht="20.25" customHeight="1" x14ac:dyDescent="0.2">
      <c r="A7" s="199"/>
      <c r="B7" s="213"/>
      <c r="C7" s="213"/>
      <c r="D7" s="213"/>
      <c r="E7" s="213"/>
      <c r="F7" s="213"/>
      <c r="G7" s="213"/>
      <c r="H7" s="213"/>
      <c r="I7" s="213"/>
      <c r="J7" s="213"/>
      <c r="K7" s="219"/>
      <c r="L7" s="219"/>
      <c r="M7" s="219"/>
      <c r="N7" s="213"/>
      <c r="O7" s="220"/>
      <c r="P7" s="221"/>
      <c r="Q7" s="221"/>
      <c r="R7" s="222"/>
      <c r="S7" s="217"/>
      <c r="T7" s="199"/>
      <c r="U7" s="199"/>
      <c r="V7" s="199"/>
      <c r="W7" s="199"/>
      <c r="X7" s="199"/>
      <c r="Y7" s="199"/>
      <c r="Z7" s="206"/>
      <c r="AA7" s="206"/>
      <c r="AB7" s="204"/>
      <c r="AC7" s="204"/>
      <c r="AD7" s="216"/>
      <c r="AE7" s="193"/>
      <c r="AF7" s="193"/>
      <c r="AG7" s="193"/>
      <c r="AH7" s="199"/>
      <c r="AI7" s="199"/>
      <c r="AJ7" s="199"/>
      <c r="AK7" s="199"/>
      <c r="AL7" s="193"/>
      <c r="AM7" s="193"/>
      <c r="AN7" s="223"/>
      <c r="AO7" s="218"/>
      <c r="AP7" s="218"/>
      <c r="AQ7" s="217"/>
      <c r="AR7" s="217"/>
      <c r="AS7" s="217"/>
      <c r="AT7" s="217"/>
      <c r="AU7" s="217"/>
      <c r="AV7" s="217"/>
      <c r="AW7" s="193" t="s">
        <v>317</v>
      </c>
      <c r="AX7" s="193"/>
      <c r="AY7" s="193"/>
      <c r="AZ7" s="532">
        <f>DAY(EOMONTH(DATE(X2,AB2,1),0))</f>
        <v>30</v>
      </c>
      <c r="BA7" s="533"/>
      <c r="BB7" s="216" t="s">
        <v>318</v>
      </c>
      <c r="BC7" s="199"/>
      <c r="BD7" s="199"/>
      <c r="BE7" s="201"/>
    </row>
    <row r="8" spans="1:57" ht="5.0999999999999996" customHeight="1" thickBot="1" x14ac:dyDescent="0.25">
      <c r="A8" s="224"/>
      <c r="B8" s="224"/>
      <c r="C8" s="225"/>
      <c r="D8" s="225"/>
      <c r="E8" s="224"/>
      <c r="F8" s="224"/>
      <c r="G8" s="224"/>
      <c r="H8" s="224"/>
      <c r="I8" s="224"/>
      <c r="J8" s="224"/>
      <c r="K8" s="224"/>
      <c r="L8" s="224"/>
      <c r="M8" s="224"/>
      <c r="N8" s="224"/>
      <c r="O8" s="224"/>
      <c r="P8" s="224"/>
      <c r="Q8" s="224"/>
      <c r="R8" s="224"/>
      <c r="S8" s="225"/>
      <c r="T8" s="224"/>
      <c r="U8" s="224"/>
      <c r="V8" s="224"/>
      <c r="W8" s="224"/>
      <c r="X8" s="224"/>
      <c r="Y8" s="224"/>
      <c r="Z8" s="224"/>
      <c r="AA8" s="224"/>
      <c r="AB8" s="224"/>
      <c r="AC8" s="224"/>
      <c r="AD8" s="224"/>
      <c r="AE8" s="224"/>
      <c r="AF8" s="224"/>
      <c r="AG8" s="224"/>
      <c r="AH8" s="224"/>
      <c r="AI8" s="224"/>
      <c r="AJ8" s="225"/>
      <c r="AK8" s="224"/>
      <c r="AL8" s="224"/>
      <c r="AM8" s="224"/>
      <c r="AN8" s="224"/>
      <c r="AO8" s="224"/>
      <c r="AP8" s="224"/>
      <c r="AQ8" s="224"/>
      <c r="AR8" s="224"/>
      <c r="AS8" s="224"/>
      <c r="AT8" s="224"/>
      <c r="AU8" s="224"/>
      <c r="AV8" s="224"/>
      <c r="AW8" s="224"/>
      <c r="AX8" s="224"/>
      <c r="AY8" s="224"/>
      <c r="AZ8" s="224"/>
      <c r="BA8" s="224"/>
      <c r="BB8" s="224"/>
      <c r="BC8" s="226"/>
      <c r="BD8" s="226"/>
      <c r="BE8" s="227"/>
    </row>
    <row r="9" spans="1:57" ht="20.25" customHeight="1" thickBot="1" x14ac:dyDescent="0.25">
      <c r="A9" s="224"/>
      <c r="B9" s="534" t="s">
        <v>319</v>
      </c>
      <c r="C9" s="537" t="s">
        <v>320</v>
      </c>
      <c r="D9" s="538"/>
      <c r="E9" s="543" t="s">
        <v>321</v>
      </c>
      <c r="F9" s="538"/>
      <c r="G9" s="543" t="s">
        <v>322</v>
      </c>
      <c r="H9" s="537"/>
      <c r="I9" s="537"/>
      <c r="J9" s="537"/>
      <c r="K9" s="538"/>
      <c r="L9" s="543" t="s">
        <v>323</v>
      </c>
      <c r="M9" s="537"/>
      <c r="N9" s="537"/>
      <c r="O9" s="546"/>
      <c r="P9" s="549" t="s">
        <v>324</v>
      </c>
      <c r="Q9" s="550"/>
      <c r="R9" s="550"/>
      <c r="S9" s="550"/>
      <c r="T9" s="550"/>
      <c r="U9" s="550"/>
      <c r="V9" s="550"/>
      <c r="W9" s="550"/>
      <c r="X9" s="550"/>
      <c r="Y9" s="550"/>
      <c r="Z9" s="550"/>
      <c r="AA9" s="550"/>
      <c r="AB9" s="550"/>
      <c r="AC9" s="550"/>
      <c r="AD9" s="550"/>
      <c r="AE9" s="550"/>
      <c r="AF9" s="550"/>
      <c r="AG9" s="550"/>
      <c r="AH9" s="550"/>
      <c r="AI9" s="550"/>
      <c r="AJ9" s="550"/>
      <c r="AK9" s="550"/>
      <c r="AL9" s="550"/>
      <c r="AM9" s="550"/>
      <c r="AN9" s="550"/>
      <c r="AO9" s="550"/>
      <c r="AP9" s="550"/>
      <c r="AQ9" s="550"/>
      <c r="AR9" s="550"/>
      <c r="AS9" s="550"/>
      <c r="AT9" s="550"/>
      <c r="AU9" s="551" t="str">
        <f>IF(AZ3="４週","(10)1～4週目の勤務時間数合計","(10)1か月の勤務時間数合計")</f>
        <v>(10)1～4週目の勤務時間数合計</v>
      </c>
      <c r="AV9" s="552"/>
      <c r="AW9" s="551" t="s">
        <v>325</v>
      </c>
      <c r="AX9" s="552"/>
      <c r="AY9" s="559" t="s">
        <v>326</v>
      </c>
      <c r="AZ9" s="559"/>
      <c r="BA9" s="559"/>
      <c r="BB9" s="559"/>
      <c r="BC9" s="559"/>
      <c r="BD9" s="559"/>
    </row>
    <row r="10" spans="1:57" ht="20.25" customHeight="1" thickBot="1" x14ac:dyDescent="0.25">
      <c r="A10" s="224"/>
      <c r="B10" s="535"/>
      <c r="C10" s="539"/>
      <c r="D10" s="540"/>
      <c r="E10" s="544"/>
      <c r="F10" s="540"/>
      <c r="G10" s="544"/>
      <c r="H10" s="539"/>
      <c r="I10" s="539"/>
      <c r="J10" s="539"/>
      <c r="K10" s="540"/>
      <c r="L10" s="544"/>
      <c r="M10" s="539"/>
      <c r="N10" s="539"/>
      <c r="O10" s="547"/>
      <c r="P10" s="561" t="s">
        <v>327</v>
      </c>
      <c r="Q10" s="562"/>
      <c r="R10" s="562"/>
      <c r="S10" s="562"/>
      <c r="T10" s="562"/>
      <c r="U10" s="562"/>
      <c r="V10" s="563"/>
      <c r="W10" s="561" t="s">
        <v>328</v>
      </c>
      <c r="X10" s="562"/>
      <c r="Y10" s="562"/>
      <c r="Z10" s="562"/>
      <c r="AA10" s="562"/>
      <c r="AB10" s="562"/>
      <c r="AC10" s="563"/>
      <c r="AD10" s="561" t="s">
        <v>329</v>
      </c>
      <c r="AE10" s="562"/>
      <c r="AF10" s="562"/>
      <c r="AG10" s="562"/>
      <c r="AH10" s="562"/>
      <c r="AI10" s="562"/>
      <c r="AJ10" s="563"/>
      <c r="AK10" s="561" t="s">
        <v>330</v>
      </c>
      <c r="AL10" s="562"/>
      <c r="AM10" s="562"/>
      <c r="AN10" s="562"/>
      <c r="AO10" s="562"/>
      <c r="AP10" s="562"/>
      <c r="AQ10" s="563"/>
      <c r="AR10" s="561" t="s">
        <v>331</v>
      </c>
      <c r="AS10" s="562"/>
      <c r="AT10" s="563"/>
      <c r="AU10" s="553"/>
      <c r="AV10" s="554"/>
      <c r="AW10" s="553"/>
      <c r="AX10" s="554"/>
      <c r="AY10" s="559"/>
      <c r="AZ10" s="559"/>
      <c r="BA10" s="559"/>
      <c r="BB10" s="559"/>
      <c r="BC10" s="559"/>
      <c r="BD10" s="559"/>
    </row>
    <row r="11" spans="1:57" ht="20.25" customHeight="1" thickBot="1" x14ac:dyDescent="0.25">
      <c r="A11" s="224"/>
      <c r="B11" s="535"/>
      <c r="C11" s="539"/>
      <c r="D11" s="540"/>
      <c r="E11" s="544"/>
      <c r="F11" s="540"/>
      <c r="G11" s="544"/>
      <c r="H11" s="539"/>
      <c r="I11" s="539"/>
      <c r="J11" s="539"/>
      <c r="K11" s="540"/>
      <c r="L11" s="544"/>
      <c r="M11" s="539"/>
      <c r="N11" s="539"/>
      <c r="O11" s="547"/>
      <c r="P11" s="229">
        <f>DAY(DATE($X$2,$AB$2,1))</f>
        <v>1</v>
      </c>
      <c r="Q11" s="230">
        <f>DAY(DATE($X$2,$AB$2,2))</f>
        <v>2</v>
      </c>
      <c r="R11" s="230">
        <f>DAY(DATE($X$2,$AB$2,3))</f>
        <v>3</v>
      </c>
      <c r="S11" s="230">
        <f>DAY(DATE($X$2,$AB$2,4))</f>
        <v>4</v>
      </c>
      <c r="T11" s="230">
        <f>DAY(DATE($X$2,$AB$2,5))</f>
        <v>5</v>
      </c>
      <c r="U11" s="230">
        <f>DAY(DATE($X$2,$AB$2,6))</f>
        <v>6</v>
      </c>
      <c r="V11" s="231">
        <f>DAY(DATE($X$2,$AB$2,7))</f>
        <v>7</v>
      </c>
      <c r="W11" s="229">
        <f>DAY(DATE($X$2,$AB$2,8))</f>
        <v>8</v>
      </c>
      <c r="X11" s="230">
        <f>DAY(DATE($X$2,$AB$2,9))</f>
        <v>9</v>
      </c>
      <c r="Y11" s="230">
        <f>DAY(DATE($X$2,$AB$2,10))</f>
        <v>10</v>
      </c>
      <c r="Z11" s="230">
        <f>DAY(DATE($X$2,$AB$2,11))</f>
        <v>11</v>
      </c>
      <c r="AA11" s="230">
        <f>DAY(DATE($X$2,$AB$2,12))</f>
        <v>12</v>
      </c>
      <c r="AB11" s="230">
        <f>DAY(DATE($X$2,$AB$2,13))</f>
        <v>13</v>
      </c>
      <c r="AC11" s="231">
        <f>DAY(DATE($X$2,$AB$2,14))</f>
        <v>14</v>
      </c>
      <c r="AD11" s="229">
        <f>DAY(DATE($X$2,$AB$2,15))</f>
        <v>15</v>
      </c>
      <c r="AE11" s="230">
        <f>DAY(DATE($X$2,$AB$2,16))</f>
        <v>16</v>
      </c>
      <c r="AF11" s="230">
        <f>DAY(DATE($X$2,$AB$2,17))</f>
        <v>17</v>
      </c>
      <c r="AG11" s="230">
        <f>DAY(DATE($X$2,$AB$2,18))</f>
        <v>18</v>
      </c>
      <c r="AH11" s="230">
        <f>DAY(DATE($X$2,$AB$2,19))</f>
        <v>19</v>
      </c>
      <c r="AI11" s="230">
        <f>DAY(DATE($X$2,$AB$2,20))</f>
        <v>20</v>
      </c>
      <c r="AJ11" s="231">
        <f>DAY(DATE($X$2,$AB$2,21))</f>
        <v>21</v>
      </c>
      <c r="AK11" s="229">
        <f>DAY(DATE($X$2,$AB$2,22))</f>
        <v>22</v>
      </c>
      <c r="AL11" s="230">
        <f>DAY(DATE($X$2,$AB$2,23))</f>
        <v>23</v>
      </c>
      <c r="AM11" s="230">
        <f>DAY(DATE($X$2,$AB$2,24))</f>
        <v>24</v>
      </c>
      <c r="AN11" s="230">
        <f>DAY(DATE($X$2,$AB$2,25))</f>
        <v>25</v>
      </c>
      <c r="AO11" s="230">
        <f>DAY(DATE($X$2,$AB$2,26))</f>
        <v>26</v>
      </c>
      <c r="AP11" s="230">
        <f>DAY(DATE($X$2,$AB$2,27))</f>
        <v>27</v>
      </c>
      <c r="AQ11" s="231">
        <f>DAY(DATE($X$2,$AB$2,28))</f>
        <v>28</v>
      </c>
      <c r="AR11" s="229" t="str">
        <f>IF(AZ3="暦月",IF(DAY(DATE($X$2,$AB$2,29))=29,29,""),"")</f>
        <v/>
      </c>
      <c r="AS11" s="230" t="str">
        <f>IF(AZ3="暦月",IF(DAY(DATE($X$2,$AB$2,30))=30,30,""),"")</f>
        <v/>
      </c>
      <c r="AT11" s="231" t="str">
        <f>IF(AZ3="暦月",IF(DAY(DATE($X$2,$AB$2,31))=31,31,""),"")</f>
        <v/>
      </c>
      <c r="AU11" s="553"/>
      <c r="AV11" s="554"/>
      <c r="AW11" s="553"/>
      <c r="AX11" s="554"/>
      <c r="AY11" s="559"/>
      <c r="AZ11" s="559"/>
      <c r="BA11" s="559"/>
      <c r="BB11" s="559"/>
      <c r="BC11" s="559"/>
      <c r="BD11" s="559"/>
    </row>
    <row r="12" spans="1:57" ht="20.25" hidden="1" customHeight="1" thickBot="1" x14ac:dyDescent="0.25">
      <c r="A12" s="224"/>
      <c r="B12" s="535"/>
      <c r="C12" s="539"/>
      <c r="D12" s="540"/>
      <c r="E12" s="544"/>
      <c r="F12" s="540"/>
      <c r="G12" s="544"/>
      <c r="H12" s="539"/>
      <c r="I12" s="539"/>
      <c r="J12" s="539"/>
      <c r="K12" s="540"/>
      <c r="L12" s="544"/>
      <c r="M12" s="539"/>
      <c r="N12" s="539"/>
      <c r="O12" s="547"/>
      <c r="P12" s="229">
        <f>WEEKDAY(DATE($X$2,$AB$2,1))</f>
        <v>2</v>
      </c>
      <c r="Q12" s="230">
        <f>WEEKDAY(DATE($X$2,$AB$2,2))</f>
        <v>3</v>
      </c>
      <c r="R12" s="230">
        <f>WEEKDAY(DATE($X$2,$AB$2,3))</f>
        <v>4</v>
      </c>
      <c r="S12" s="230">
        <f>WEEKDAY(DATE($X$2,$AB$2,4))</f>
        <v>5</v>
      </c>
      <c r="T12" s="230">
        <f>WEEKDAY(DATE($X$2,$AB$2,5))</f>
        <v>6</v>
      </c>
      <c r="U12" s="230">
        <f>WEEKDAY(DATE($X$2,$AB$2,6))</f>
        <v>7</v>
      </c>
      <c r="V12" s="231">
        <f>WEEKDAY(DATE($X$2,$AB$2,7))</f>
        <v>1</v>
      </c>
      <c r="W12" s="229">
        <f>WEEKDAY(DATE($X$2,$AB$2,8))</f>
        <v>2</v>
      </c>
      <c r="X12" s="230">
        <f>WEEKDAY(DATE($X$2,$AB$2,9))</f>
        <v>3</v>
      </c>
      <c r="Y12" s="230">
        <f>WEEKDAY(DATE($X$2,$AB$2,10))</f>
        <v>4</v>
      </c>
      <c r="Z12" s="230">
        <f>WEEKDAY(DATE($X$2,$AB$2,11))</f>
        <v>5</v>
      </c>
      <c r="AA12" s="230">
        <f>WEEKDAY(DATE($X$2,$AB$2,12))</f>
        <v>6</v>
      </c>
      <c r="AB12" s="230">
        <f>WEEKDAY(DATE($X$2,$AB$2,13))</f>
        <v>7</v>
      </c>
      <c r="AC12" s="231">
        <f>WEEKDAY(DATE($X$2,$AB$2,14))</f>
        <v>1</v>
      </c>
      <c r="AD12" s="229">
        <f>WEEKDAY(DATE($X$2,$AB$2,15))</f>
        <v>2</v>
      </c>
      <c r="AE12" s="230">
        <f>WEEKDAY(DATE($X$2,$AB$2,16))</f>
        <v>3</v>
      </c>
      <c r="AF12" s="230">
        <f>WEEKDAY(DATE($X$2,$AB$2,17))</f>
        <v>4</v>
      </c>
      <c r="AG12" s="230">
        <f>WEEKDAY(DATE($X$2,$AB$2,18))</f>
        <v>5</v>
      </c>
      <c r="AH12" s="230">
        <f>WEEKDAY(DATE($X$2,$AB$2,19))</f>
        <v>6</v>
      </c>
      <c r="AI12" s="230">
        <f>WEEKDAY(DATE($X$2,$AB$2,20))</f>
        <v>7</v>
      </c>
      <c r="AJ12" s="231">
        <f>WEEKDAY(DATE($X$2,$AB$2,21))</f>
        <v>1</v>
      </c>
      <c r="AK12" s="229">
        <f>WEEKDAY(DATE($X$2,$AB$2,22))</f>
        <v>2</v>
      </c>
      <c r="AL12" s="230">
        <f>WEEKDAY(DATE($X$2,$AB$2,23))</f>
        <v>3</v>
      </c>
      <c r="AM12" s="230">
        <f>WEEKDAY(DATE($X$2,$AB$2,24))</f>
        <v>4</v>
      </c>
      <c r="AN12" s="230">
        <f>WEEKDAY(DATE($X$2,$AB$2,25))</f>
        <v>5</v>
      </c>
      <c r="AO12" s="230">
        <f>WEEKDAY(DATE($X$2,$AB$2,26))</f>
        <v>6</v>
      </c>
      <c r="AP12" s="230">
        <f>WEEKDAY(DATE($X$2,$AB$2,27))</f>
        <v>7</v>
      </c>
      <c r="AQ12" s="231">
        <f>WEEKDAY(DATE($X$2,$AB$2,28))</f>
        <v>1</v>
      </c>
      <c r="AR12" s="229">
        <f>IF(AR11=29,WEEKDAY(DATE($X$2,$AB$2,29)),0)</f>
        <v>0</v>
      </c>
      <c r="AS12" s="230">
        <f>IF(AS11=30,WEEKDAY(DATE($X$2,$AB$2,30)),0)</f>
        <v>0</v>
      </c>
      <c r="AT12" s="231">
        <f>IF(AT11=31,WEEKDAY(DATE($X$2,$AB$2,31)),0)</f>
        <v>0</v>
      </c>
      <c r="AU12" s="555"/>
      <c r="AV12" s="556"/>
      <c r="AW12" s="555"/>
      <c r="AX12" s="556"/>
      <c r="AY12" s="560"/>
      <c r="AZ12" s="560"/>
      <c r="BA12" s="560"/>
      <c r="BB12" s="560"/>
      <c r="BC12" s="560"/>
      <c r="BD12" s="560"/>
    </row>
    <row r="13" spans="1:57" ht="20.25" customHeight="1" thickBot="1" x14ac:dyDescent="0.25">
      <c r="A13" s="224"/>
      <c r="B13" s="536"/>
      <c r="C13" s="541"/>
      <c r="D13" s="542"/>
      <c r="E13" s="545"/>
      <c r="F13" s="542"/>
      <c r="G13" s="545"/>
      <c r="H13" s="541"/>
      <c r="I13" s="541"/>
      <c r="J13" s="541"/>
      <c r="K13" s="542"/>
      <c r="L13" s="545"/>
      <c r="M13" s="541"/>
      <c r="N13" s="541"/>
      <c r="O13" s="548"/>
      <c r="P13" s="232" t="str">
        <f>IF(P12=1,"日",IF(P12=2,"月",IF(P12=3,"火",IF(P12=4,"水",IF(P12=5,"木",IF(P12=6,"金","土"))))))</f>
        <v>月</v>
      </c>
      <c r="Q13" s="233" t="str">
        <f t="shared" ref="Q13:AQ13" si="0">IF(Q12=1,"日",IF(Q12=2,"月",IF(Q12=3,"火",IF(Q12=4,"水",IF(Q12=5,"木",IF(Q12=6,"金","土"))))))</f>
        <v>火</v>
      </c>
      <c r="R13" s="233" t="str">
        <f t="shared" si="0"/>
        <v>水</v>
      </c>
      <c r="S13" s="233" t="str">
        <f t="shared" si="0"/>
        <v>木</v>
      </c>
      <c r="T13" s="233" t="str">
        <f t="shared" si="0"/>
        <v>金</v>
      </c>
      <c r="U13" s="233" t="str">
        <f t="shared" si="0"/>
        <v>土</v>
      </c>
      <c r="V13" s="234" t="str">
        <f t="shared" si="0"/>
        <v>日</v>
      </c>
      <c r="W13" s="232" t="str">
        <f t="shared" si="0"/>
        <v>月</v>
      </c>
      <c r="X13" s="233" t="str">
        <f t="shared" si="0"/>
        <v>火</v>
      </c>
      <c r="Y13" s="233" t="str">
        <f t="shared" si="0"/>
        <v>水</v>
      </c>
      <c r="Z13" s="233" t="str">
        <f t="shared" si="0"/>
        <v>木</v>
      </c>
      <c r="AA13" s="233" t="str">
        <f t="shared" si="0"/>
        <v>金</v>
      </c>
      <c r="AB13" s="233" t="str">
        <f t="shared" si="0"/>
        <v>土</v>
      </c>
      <c r="AC13" s="234" t="str">
        <f t="shared" si="0"/>
        <v>日</v>
      </c>
      <c r="AD13" s="232" t="str">
        <f t="shared" si="0"/>
        <v>月</v>
      </c>
      <c r="AE13" s="233" t="str">
        <f t="shared" si="0"/>
        <v>火</v>
      </c>
      <c r="AF13" s="233" t="str">
        <f t="shared" si="0"/>
        <v>水</v>
      </c>
      <c r="AG13" s="233" t="str">
        <f t="shared" si="0"/>
        <v>木</v>
      </c>
      <c r="AH13" s="233" t="str">
        <f t="shared" si="0"/>
        <v>金</v>
      </c>
      <c r="AI13" s="233" t="str">
        <f t="shared" si="0"/>
        <v>土</v>
      </c>
      <c r="AJ13" s="234" t="str">
        <f t="shared" si="0"/>
        <v>日</v>
      </c>
      <c r="AK13" s="232" t="str">
        <f t="shared" si="0"/>
        <v>月</v>
      </c>
      <c r="AL13" s="233" t="str">
        <f t="shared" si="0"/>
        <v>火</v>
      </c>
      <c r="AM13" s="233" t="str">
        <f t="shared" si="0"/>
        <v>水</v>
      </c>
      <c r="AN13" s="233" t="str">
        <f t="shared" si="0"/>
        <v>木</v>
      </c>
      <c r="AO13" s="233" t="str">
        <f t="shared" si="0"/>
        <v>金</v>
      </c>
      <c r="AP13" s="233" t="str">
        <f t="shared" si="0"/>
        <v>土</v>
      </c>
      <c r="AQ13" s="234" t="str">
        <f t="shared" si="0"/>
        <v>日</v>
      </c>
      <c r="AR13" s="233" t="str">
        <f>IF(AR12=1,"日",IF(AR12=2,"月",IF(AR12=3,"火",IF(AR12=4,"水",IF(AR12=5,"木",IF(AR12=6,"金",IF(AR12=0,"","土")))))))</f>
        <v/>
      </c>
      <c r="AS13" s="233" t="str">
        <f>IF(AS12=1,"日",IF(AS12=2,"月",IF(AS12=3,"火",IF(AS12=4,"水",IF(AS12=5,"木",IF(AS12=6,"金",IF(AS12=0,"","土")))))))</f>
        <v/>
      </c>
      <c r="AT13" s="233" t="str">
        <f>IF(AT12=1,"日",IF(AT12=2,"月",IF(AT12=3,"火",IF(AT12=4,"水",IF(AT12=5,"木",IF(AT12=6,"金",IF(AT12=0,"","土")))))))</f>
        <v/>
      </c>
      <c r="AU13" s="557"/>
      <c r="AV13" s="558"/>
      <c r="AW13" s="557"/>
      <c r="AX13" s="558"/>
      <c r="AY13" s="560"/>
      <c r="AZ13" s="560"/>
      <c r="BA13" s="560"/>
      <c r="BB13" s="560"/>
      <c r="BC13" s="560"/>
      <c r="BD13" s="560"/>
    </row>
    <row r="14" spans="1:57" ht="39.9" customHeight="1" x14ac:dyDescent="0.2">
      <c r="A14" s="224"/>
      <c r="B14" s="235">
        <v>1</v>
      </c>
      <c r="C14" s="584" t="s">
        <v>332</v>
      </c>
      <c r="D14" s="585"/>
      <c r="E14" s="586" t="s">
        <v>333</v>
      </c>
      <c r="F14" s="587"/>
      <c r="G14" s="588" t="s">
        <v>334</v>
      </c>
      <c r="H14" s="589"/>
      <c r="I14" s="589"/>
      <c r="J14" s="589"/>
      <c r="K14" s="590"/>
      <c r="L14" s="591" t="s">
        <v>335</v>
      </c>
      <c r="M14" s="592"/>
      <c r="N14" s="592"/>
      <c r="O14" s="593"/>
      <c r="P14" s="236">
        <v>8</v>
      </c>
      <c r="Q14" s="237">
        <v>8</v>
      </c>
      <c r="R14" s="237"/>
      <c r="S14" s="237"/>
      <c r="T14" s="237">
        <v>8</v>
      </c>
      <c r="U14" s="237">
        <v>8</v>
      </c>
      <c r="V14" s="238">
        <v>8</v>
      </c>
      <c r="W14" s="236">
        <v>8</v>
      </c>
      <c r="X14" s="237">
        <v>8</v>
      </c>
      <c r="Y14" s="237"/>
      <c r="Z14" s="237"/>
      <c r="AA14" s="237">
        <v>8</v>
      </c>
      <c r="AB14" s="237">
        <v>8</v>
      </c>
      <c r="AC14" s="238">
        <v>8</v>
      </c>
      <c r="AD14" s="236">
        <v>8</v>
      </c>
      <c r="AE14" s="237">
        <v>8</v>
      </c>
      <c r="AF14" s="237"/>
      <c r="AG14" s="237"/>
      <c r="AH14" s="237">
        <v>8</v>
      </c>
      <c r="AI14" s="237">
        <v>8</v>
      </c>
      <c r="AJ14" s="238">
        <v>8</v>
      </c>
      <c r="AK14" s="236">
        <v>8</v>
      </c>
      <c r="AL14" s="237">
        <v>8</v>
      </c>
      <c r="AM14" s="237"/>
      <c r="AN14" s="237"/>
      <c r="AO14" s="237">
        <v>8</v>
      </c>
      <c r="AP14" s="237">
        <v>8</v>
      </c>
      <c r="AQ14" s="238">
        <v>8</v>
      </c>
      <c r="AR14" s="236"/>
      <c r="AS14" s="237"/>
      <c r="AT14" s="238"/>
      <c r="AU14" s="594">
        <f>IF($AZ$3="４週",SUM(P14:AQ14),IF($AZ$3="暦月",SUM(P14:AT14),""))</f>
        <v>160</v>
      </c>
      <c r="AV14" s="595"/>
      <c r="AW14" s="596">
        <f t="shared" ref="AW14:AW31" si="1">IF($AZ$3="４週",AU14/4,IF($AZ$3="暦月",AU14/($AZ$7/7),""))</f>
        <v>40</v>
      </c>
      <c r="AX14" s="597"/>
      <c r="AY14" s="564"/>
      <c r="AZ14" s="565"/>
      <c r="BA14" s="565"/>
      <c r="BB14" s="565"/>
      <c r="BC14" s="565"/>
      <c r="BD14" s="566"/>
    </row>
    <row r="15" spans="1:57" ht="39.9" customHeight="1" x14ac:dyDescent="0.2">
      <c r="A15" s="224"/>
      <c r="B15" s="239">
        <f t="shared" ref="B15:B31" si="2">B14+1</f>
        <v>2</v>
      </c>
      <c r="C15" s="567" t="s">
        <v>336</v>
      </c>
      <c r="D15" s="568"/>
      <c r="E15" s="569" t="s">
        <v>333</v>
      </c>
      <c r="F15" s="570"/>
      <c r="G15" s="571" t="s">
        <v>334</v>
      </c>
      <c r="H15" s="572"/>
      <c r="I15" s="572"/>
      <c r="J15" s="572"/>
      <c r="K15" s="573"/>
      <c r="L15" s="574" t="s">
        <v>337</v>
      </c>
      <c r="M15" s="575"/>
      <c r="N15" s="575"/>
      <c r="O15" s="576"/>
      <c r="P15" s="240">
        <v>8</v>
      </c>
      <c r="Q15" s="241">
        <v>8</v>
      </c>
      <c r="R15" s="241"/>
      <c r="S15" s="241"/>
      <c r="T15" s="241">
        <v>8</v>
      </c>
      <c r="U15" s="241">
        <v>8</v>
      </c>
      <c r="V15" s="242">
        <v>8</v>
      </c>
      <c r="W15" s="240">
        <v>8</v>
      </c>
      <c r="X15" s="241">
        <v>8</v>
      </c>
      <c r="Y15" s="241"/>
      <c r="Z15" s="241"/>
      <c r="AA15" s="241">
        <v>8</v>
      </c>
      <c r="AB15" s="241">
        <v>8</v>
      </c>
      <c r="AC15" s="242">
        <v>8</v>
      </c>
      <c r="AD15" s="240">
        <v>8</v>
      </c>
      <c r="AE15" s="241">
        <v>8</v>
      </c>
      <c r="AF15" s="241"/>
      <c r="AG15" s="241"/>
      <c r="AH15" s="241">
        <v>8</v>
      </c>
      <c r="AI15" s="241">
        <v>8</v>
      </c>
      <c r="AJ15" s="242">
        <v>8</v>
      </c>
      <c r="AK15" s="240">
        <v>8</v>
      </c>
      <c r="AL15" s="241">
        <v>8</v>
      </c>
      <c r="AM15" s="241"/>
      <c r="AN15" s="241"/>
      <c r="AO15" s="241">
        <v>8</v>
      </c>
      <c r="AP15" s="241">
        <v>8</v>
      </c>
      <c r="AQ15" s="242">
        <v>8</v>
      </c>
      <c r="AR15" s="240"/>
      <c r="AS15" s="241"/>
      <c r="AT15" s="242"/>
      <c r="AU15" s="577">
        <f>IF($AZ$3="４週",SUM(P15:AQ15),IF($AZ$3="暦月",SUM(P15:AT15),""))</f>
        <v>160</v>
      </c>
      <c r="AV15" s="578"/>
      <c r="AW15" s="579">
        <f t="shared" si="1"/>
        <v>40</v>
      </c>
      <c r="AX15" s="580"/>
      <c r="AY15" s="581"/>
      <c r="AZ15" s="582"/>
      <c r="BA15" s="582"/>
      <c r="BB15" s="582"/>
      <c r="BC15" s="582"/>
      <c r="BD15" s="583"/>
    </row>
    <row r="16" spans="1:57" ht="39.9" customHeight="1" x14ac:dyDescent="0.2">
      <c r="A16" s="224"/>
      <c r="B16" s="239">
        <f t="shared" si="2"/>
        <v>3</v>
      </c>
      <c r="C16" s="567" t="s">
        <v>336</v>
      </c>
      <c r="D16" s="568"/>
      <c r="E16" s="569" t="s">
        <v>333</v>
      </c>
      <c r="F16" s="570"/>
      <c r="G16" s="571" t="s">
        <v>336</v>
      </c>
      <c r="H16" s="572"/>
      <c r="I16" s="572"/>
      <c r="J16" s="572"/>
      <c r="K16" s="573"/>
      <c r="L16" s="574" t="s">
        <v>338</v>
      </c>
      <c r="M16" s="575"/>
      <c r="N16" s="575"/>
      <c r="O16" s="576"/>
      <c r="P16" s="240">
        <v>8</v>
      </c>
      <c r="Q16" s="241">
        <v>8</v>
      </c>
      <c r="R16" s="241"/>
      <c r="S16" s="241"/>
      <c r="T16" s="241">
        <v>8</v>
      </c>
      <c r="U16" s="241">
        <v>8</v>
      </c>
      <c r="V16" s="242">
        <v>8</v>
      </c>
      <c r="W16" s="240">
        <v>8</v>
      </c>
      <c r="X16" s="241">
        <v>8</v>
      </c>
      <c r="Y16" s="241"/>
      <c r="Z16" s="241"/>
      <c r="AA16" s="241">
        <v>8</v>
      </c>
      <c r="AB16" s="241">
        <v>8</v>
      </c>
      <c r="AC16" s="242">
        <v>8</v>
      </c>
      <c r="AD16" s="240">
        <v>8</v>
      </c>
      <c r="AE16" s="241">
        <v>8</v>
      </c>
      <c r="AF16" s="241"/>
      <c r="AG16" s="241"/>
      <c r="AH16" s="241">
        <v>8</v>
      </c>
      <c r="AI16" s="241">
        <v>8</v>
      </c>
      <c r="AJ16" s="242">
        <v>8</v>
      </c>
      <c r="AK16" s="240">
        <v>8</v>
      </c>
      <c r="AL16" s="241">
        <v>8</v>
      </c>
      <c r="AM16" s="241"/>
      <c r="AN16" s="241"/>
      <c r="AO16" s="241">
        <v>8</v>
      </c>
      <c r="AP16" s="241">
        <v>8</v>
      </c>
      <c r="AQ16" s="242">
        <v>8</v>
      </c>
      <c r="AR16" s="240"/>
      <c r="AS16" s="241"/>
      <c r="AT16" s="242"/>
      <c r="AU16" s="577">
        <f>IF($AZ$3="４週",SUM(P16:AQ16),IF($AZ$3="暦月",SUM(P16:AT16),""))</f>
        <v>160</v>
      </c>
      <c r="AV16" s="578"/>
      <c r="AW16" s="579">
        <f t="shared" si="1"/>
        <v>40</v>
      </c>
      <c r="AX16" s="580"/>
      <c r="AY16" s="581"/>
      <c r="AZ16" s="582"/>
      <c r="BA16" s="582"/>
      <c r="BB16" s="582"/>
      <c r="BC16" s="582"/>
      <c r="BD16" s="583"/>
    </row>
    <row r="17" spans="1:56" ht="39.9" customHeight="1" x14ac:dyDescent="0.2">
      <c r="A17" s="224"/>
      <c r="B17" s="239">
        <f t="shared" si="2"/>
        <v>4</v>
      </c>
      <c r="C17" s="567" t="s">
        <v>336</v>
      </c>
      <c r="D17" s="568"/>
      <c r="E17" s="569" t="s">
        <v>333</v>
      </c>
      <c r="F17" s="570"/>
      <c r="G17" s="571" t="s">
        <v>336</v>
      </c>
      <c r="H17" s="572"/>
      <c r="I17" s="572"/>
      <c r="J17" s="572"/>
      <c r="K17" s="573"/>
      <c r="L17" s="574" t="s">
        <v>339</v>
      </c>
      <c r="M17" s="575"/>
      <c r="N17" s="575"/>
      <c r="O17" s="576"/>
      <c r="P17" s="240">
        <v>8</v>
      </c>
      <c r="Q17" s="241">
        <v>8</v>
      </c>
      <c r="R17" s="241"/>
      <c r="S17" s="241"/>
      <c r="T17" s="241">
        <v>8</v>
      </c>
      <c r="U17" s="241">
        <v>8</v>
      </c>
      <c r="V17" s="242">
        <v>8</v>
      </c>
      <c r="W17" s="240">
        <v>8</v>
      </c>
      <c r="X17" s="241">
        <v>8</v>
      </c>
      <c r="Y17" s="241"/>
      <c r="Z17" s="241"/>
      <c r="AA17" s="241">
        <v>8</v>
      </c>
      <c r="AB17" s="241">
        <v>8</v>
      </c>
      <c r="AC17" s="242">
        <v>8</v>
      </c>
      <c r="AD17" s="240">
        <v>8</v>
      </c>
      <c r="AE17" s="241">
        <v>8</v>
      </c>
      <c r="AF17" s="241"/>
      <c r="AG17" s="241"/>
      <c r="AH17" s="241">
        <v>8</v>
      </c>
      <c r="AI17" s="241">
        <v>8</v>
      </c>
      <c r="AJ17" s="242">
        <v>8</v>
      </c>
      <c r="AK17" s="240">
        <v>8</v>
      </c>
      <c r="AL17" s="241">
        <v>8</v>
      </c>
      <c r="AM17" s="241"/>
      <c r="AN17" s="241"/>
      <c r="AO17" s="241">
        <v>8</v>
      </c>
      <c r="AP17" s="241">
        <v>8</v>
      </c>
      <c r="AQ17" s="242">
        <v>8</v>
      </c>
      <c r="AR17" s="240"/>
      <c r="AS17" s="241"/>
      <c r="AT17" s="242"/>
      <c r="AU17" s="577">
        <f>IF($AZ$3="４週",SUM(P17:AQ17),IF($AZ$3="暦月",SUM(P17:AT17),""))</f>
        <v>160</v>
      </c>
      <c r="AV17" s="578"/>
      <c r="AW17" s="579">
        <f t="shared" si="1"/>
        <v>40</v>
      </c>
      <c r="AX17" s="580"/>
      <c r="AY17" s="581"/>
      <c r="AZ17" s="582"/>
      <c r="BA17" s="582"/>
      <c r="BB17" s="582"/>
      <c r="BC17" s="582"/>
      <c r="BD17" s="583"/>
    </row>
    <row r="18" spans="1:56" ht="39.9" customHeight="1" x14ac:dyDescent="0.2">
      <c r="A18" s="224"/>
      <c r="B18" s="239">
        <f t="shared" si="2"/>
        <v>5</v>
      </c>
      <c r="C18" s="567" t="s">
        <v>336</v>
      </c>
      <c r="D18" s="568"/>
      <c r="E18" s="569" t="s">
        <v>340</v>
      </c>
      <c r="F18" s="570"/>
      <c r="G18" s="571" t="s">
        <v>336</v>
      </c>
      <c r="H18" s="572"/>
      <c r="I18" s="572"/>
      <c r="J18" s="572"/>
      <c r="K18" s="573"/>
      <c r="L18" s="574" t="s">
        <v>341</v>
      </c>
      <c r="M18" s="575"/>
      <c r="N18" s="575"/>
      <c r="O18" s="576"/>
      <c r="P18" s="240">
        <v>4</v>
      </c>
      <c r="Q18" s="241">
        <v>4</v>
      </c>
      <c r="R18" s="241"/>
      <c r="S18" s="241"/>
      <c r="T18" s="241">
        <v>4</v>
      </c>
      <c r="U18" s="241">
        <v>4</v>
      </c>
      <c r="V18" s="242">
        <v>4</v>
      </c>
      <c r="W18" s="240">
        <v>4</v>
      </c>
      <c r="X18" s="241">
        <v>4</v>
      </c>
      <c r="Y18" s="241"/>
      <c r="Z18" s="241"/>
      <c r="AA18" s="241">
        <v>4</v>
      </c>
      <c r="AB18" s="241">
        <v>4</v>
      </c>
      <c r="AC18" s="242">
        <v>4</v>
      </c>
      <c r="AD18" s="240">
        <v>4</v>
      </c>
      <c r="AE18" s="241">
        <v>4</v>
      </c>
      <c r="AF18" s="241"/>
      <c r="AG18" s="241"/>
      <c r="AH18" s="241">
        <v>4</v>
      </c>
      <c r="AI18" s="241">
        <v>4</v>
      </c>
      <c r="AJ18" s="242">
        <v>4</v>
      </c>
      <c r="AK18" s="240">
        <v>4</v>
      </c>
      <c r="AL18" s="241">
        <v>4</v>
      </c>
      <c r="AM18" s="241"/>
      <c r="AN18" s="241"/>
      <c r="AO18" s="241">
        <v>4</v>
      </c>
      <c r="AP18" s="241">
        <v>4</v>
      </c>
      <c r="AQ18" s="242">
        <v>4</v>
      </c>
      <c r="AR18" s="240"/>
      <c r="AS18" s="241"/>
      <c r="AT18" s="242"/>
      <c r="AU18" s="577">
        <f t="shared" ref="AU18:AU31" si="3">IF($AZ$3="４週",SUM(P18:AQ18),IF($AZ$3="暦月",SUM(P18:AT18),""))</f>
        <v>80</v>
      </c>
      <c r="AV18" s="578"/>
      <c r="AW18" s="579">
        <f t="shared" si="1"/>
        <v>20</v>
      </c>
      <c r="AX18" s="580"/>
      <c r="AY18" s="581"/>
      <c r="AZ18" s="582"/>
      <c r="BA18" s="582"/>
      <c r="BB18" s="582"/>
      <c r="BC18" s="582"/>
      <c r="BD18" s="583"/>
    </row>
    <row r="19" spans="1:56" ht="39.9" customHeight="1" x14ac:dyDescent="0.2">
      <c r="A19" s="224"/>
      <c r="B19" s="239">
        <f t="shared" si="2"/>
        <v>6</v>
      </c>
      <c r="C19" s="567"/>
      <c r="D19" s="568"/>
      <c r="E19" s="569"/>
      <c r="F19" s="570"/>
      <c r="G19" s="571"/>
      <c r="H19" s="572"/>
      <c r="I19" s="572"/>
      <c r="J19" s="572"/>
      <c r="K19" s="573"/>
      <c r="L19" s="574"/>
      <c r="M19" s="575"/>
      <c r="N19" s="575"/>
      <c r="O19" s="576"/>
      <c r="P19" s="240"/>
      <c r="Q19" s="241"/>
      <c r="R19" s="241"/>
      <c r="S19" s="241"/>
      <c r="T19" s="241"/>
      <c r="U19" s="241"/>
      <c r="V19" s="242"/>
      <c r="W19" s="240"/>
      <c r="X19" s="241"/>
      <c r="Y19" s="241"/>
      <c r="Z19" s="241"/>
      <c r="AA19" s="241"/>
      <c r="AB19" s="241"/>
      <c r="AC19" s="242"/>
      <c r="AD19" s="240"/>
      <c r="AE19" s="241"/>
      <c r="AF19" s="241"/>
      <c r="AG19" s="241"/>
      <c r="AH19" s="241"/>
      <c r="AI19" s="241"/>
      <c r="AJ19" s="242"/>
      <c r="AK19" s="240"/>
      <c r="AL19" s="241"/>
      <c r="AM19" s="241"/>
      <c r="AN19" s="241"/>
      <c r="AO19" s="241"/>
      <c r="AP19" s="241"/>
      <c r="AQ19" s="242"/>
      <c r="AR19" s="240"/>
      <c r="AS19" s="241"/>
      <c r="AT19" s="242"/>
      <c r="AU19" s="577">
        <f t="shared" si="3"/>
        <v>0</v>
      </c>
      <c r="AV19" s="578"/>
      <c r="AW19" s="579">
        <f t="shared" si="1"/>
        <v>0</v>
      </c>
      <c r="AX19" s="580"/>
      <c r="AY19" s="581"/>
      <c r="AZ19" s="582"/>
      <c r="BA19" s="582"/>
      <c r="BB19" s="582"/>
      <c r="BC19" s="582"/>
      <c r="BD19" s="583"/>
    </row>
    <row r="20" spans="1:56" ht="39.9" customHeight="1" x14ac:dyDescent="0.2">
      <c r="A20" s="224"/>
      <c r="B20" s="239">
        <f t="shared" si="2"/>
        <v>7</v>
      </c>
      <c r="C20" s="567"/>
      <c r="D20" s="568"/>
      <c r="E20" s="569"/>
      <c r="F20" s="570"/>
      <c r="G20" s="571"/>
      <c r="H20" s="572"/>
      <c r="I20" s="572"/>
      <c r="J20" s="572"/>
      <c r="K20" s="573"/>
      <c r="L20" s="574"/>
      <c r="M20" s="575"/>
      <c r="N20" s="575"/>
      <c r="O20" s="576"/>
      <c r="P20" s="240"/>
      <c r="Q20" s="241"/>
      <c r="R20" s="241"/>
      <c r="S20" s="241"/>
      <c r="T20" s="241"/>
      <c r="U20" s="241"/>
      <c r="V20" s="242"/>
      <c r="W20" s="240"/>
      <c r="X20" s="241"/>
      <c r="Y20" s="241"/>
      <c r="Z20" s="241"/>
      <c r="AA20" s="241"/>
      <c r="AB20" s="241"/>
      <c r="AC20" s="242"/>
      <c r="AD20" s="240"/>
      <c r="AE20" s="241"/>
      <c r="AF20" s="241"/>
      <c r="AG20" s="241"/>
      <c r="AH20" s="241"/>
      <c r="AI20" s="241"/>
      <c r="AJ20" s="242"/>
      <c r="AK20" s="240"/>
      <c r="AL20" s="241"/>
      <c r="AM20" s="241"/>
      <c r="AN20" s="241"/>
      <c r="AO20" s="241"/>
      <c r="AP20" s="241"/>
      <c r="AQ20" s="242"/>
      <c r="AR20" s="240"/>
      <c r="AS20" s="241"/>
      <c r="AT20" s="242"/>
      <c r="AU20" s="577">
        <f>IF($AZ$3="４週",SUM(P20:AQ20),IF($AZ$3="暦月",SUM(P20:AT20),""))</f>
        <v>0</v>
      </c>
      <c r="AV20" s="578"/>
      <c r="AW20" s="579">
        <f t="shared" si="1"/>
        <v>0</v>
      </c>
      <c r="AX20" s="580"/>
      <c r="AY20" s="581"/>
      <c r="AZ20" s="582"/>
      <c r="BA20" s="582"/>
      <c r="BB20" s="582"/>
      <c r="BC20" s="582"/>
      <c r="BD20" s="583"/>
    </row>
    <row r="21" spans="1:56" ht="39.9" customHeight="1" x14ac:dyDescent="0.2">
      <c r="A21" s="224"/>
      <c r="B21" s="239">
        <f t="shared" si="2"/>
        <v>8</v>
      </c>
      <c r="C21" s="567"/>
      <c r="D21" s="568"/>
      <c r="E21" s="569"/>
      <c r="F21" s="570"/>
      <c r="G21" s="571"/>
      <c r="H21" s="572"/>
      <c r="I21" s="572"/>
      <c r="J21" s="572"/>
      <c r="K21" s="573"/>
      <c r="L21" s="574"/>
      <c r="M21" s="575"/>
      <c r="N21" s="575"/>
      <c r="O21" s="576"/>
      <c r="P21" s="240"/>
      <c r="Q21" s="241"/>
      <c r="R21" s="241"/>
      <c r="S21" s="241"/>
      <c r="T21" s="241"/>
      <c r="U21" s="241"/>
      <c r="V21" s="242"/>
      <c r="W21" s="240"/>
      <c r="X21" s="241"/>
      <c r="Y21" s="241"/>
      <c r="Z21" s="241"/>
      <c r="AA21" s="241"/>
      <c r="AB21" s="241"/>
      <c r="AC21" s="242"/>
      <c r="AD21" s="240"/>
      <c r="AE21" s="241"/>
      <c r="AF21" s="241"/>
      <c r="AG21" s="241"/>
      <c r="AH21" s="241"/>
      <c r="AI21" s="241"/>
      <c r="AJ21" s="242"/>
      <c r="AK21" s="240"/>
      <c r="AL21" s="241"/>
      <c r="AM21" s="241"/>
      <c r="AN21" s="241"/>
      <c r="AO21" s="241"/>
      <c r="AP21" s="241"/>
      <c r="AQ21" s="242"/>
      <c r="AR21" s="240"/>
      <c r="AS21" s="241"/>
      <c r="AT21" s="242"/>
      <c r="AU21" s="577">
        <f t="shared" si="3"/>
        <v>0</v>
      </c>
      <c r="AV21" s="578"/>
      <c r="AW21" s="579">
        <f t="shared" si="1"/>
        <v>0</v>
      </c>
      <c r="AX21" s="580"/>
      <c r="AY21" s="581"/>
      <c r="AZ21" s="582"/>
      <c r="BA21" s="582"/>
      <c r="BB21" s="582"/>
      <c r="BC21" s="582"/>
      <c r="BD21" s="583"/>
    </row>
    <row r="22" spans="1:56" ht="39.9" customHeight="1" x14ac:dyDescent="0.2">
      <c r="A22" s="224"/>
      <c r="B22" s="239">
        <f t="shared" si="2"/>
        <v>9</v>
      </c>
      <c r="C22" s="567"/>
      <c r="D22" s="568"/>
      <c r="E22" s="569"/>
      <c r="F22" s="570"/>
      <c r="G22" s="571"/>
      <c r="H22" s="572"/>
      <c r="I22" s="572"/>
      <c r="J22" s="572"/>
      <c r="K22" s="573"/>
      <c r="L22" s="574"/>
      <c r="M22" s="575"/>
      <c r="N22" s="575"/>
      <c r="O22" s="576"/>
      <c r="P22" s="240"/>
      <c r="Q22" s="241"/>
      <c r="R22" s="241"/>
      <c r="S22" s="241"/>
      <c r="T22" s="241"/>
      <c r="U22" s="241"/>
      <c r="V22" s="242"/>
      <c r="W22" s="240"/>
      <c r="X22" s="241"/>
      <c r="Y22" s="241"/>
      <c r="Z22" s="241"/>
      <c r="AA22" s="241"/>
      <c r="AB22" s="241"/>
      <c r="AC22" s="242"/>
      <c r="AD22" s="240"/>
      <c r="AE22" s="241"/>
      <c r="AF22" s="241"/>
      <c r="AG22" s="241"/>
      <c r="AH22" s="241"/>
      <c r="AI22" s="241"/>
      <c r="AJ22" s="242"/>
      <c r="AK22" s="240"/>
      <c r="AL22" s="241"/>
      <c r="AM22" s="241"/>
      <c r="AN22" s="241"/>
      <c r="AO22" s="241"/>
      <c r="AP22" s="241"/>
      <c r="AQ22" s="242"/>
      <c r="AR22" s="240"/>
      <c r="AS22" s="241"/>
      <c r="AT22" s="242"/>
      <c r="AU22" s="577">
        <f t="shared" si="3"/>
        <v>0</v>
      </c>
      <c r="AV22" s="578"/>
      <c r="AW22" s="579">
        <f t="shared" si="1"/>
        <v>0</v>
      </c>
      <c r="AX22" s="580"/>
      <c r="AY22" s="581"/>
      <c r="AZ22" s="582"/>
      <c r="BA22" s="582"/>
      <c r="BB22" s="582"/>
      <c r="BC22" s="582"/>
      <c r="BD22" s="583"/>
    </row>
    <row r="23" spans="1:56" ht="39.9" customHeight="1" x14ac:dyDescent="0.2">
      <c r="A23" s="224"/>
      <c r="B23" s="239">
        <f t="shared" si="2"/>
        <v>10</v>
      </c>
      <c r="C23" s="567"/>
      <c r="D23" s="568"/>
      <c r="E23" s="569"/>
      <c r="F23" s="570"/>
      <c r="G23" s="571"/>
      <c r="H23" s="572"/>
      <c r="I23" s="572"/>
      <c r="J23" s="572"/>
      <c r="K23" s="573"/>
      <c r="L23" s="574"/>
      <c r="M23" s="575"/>
      <c r="N23" s="575"/>
      <c r="O23" s="576"/>
      <c r="P23" s="240"/>
      <c r="Q23" s="241"/>
      <c r="R23" s="241"/>
      <c r="S23" s="241"/>
      <c r="T23" s="241"/>
      <c r="U23" s="241"/>
      <c r="V23" s="242"/>
      <c r="W23" s="240"/>
      <c r="X23" s="241"/>
      <c r="Y23" s="241"/>
      <c r="Z23" s="241"/>
      <c r="AA23" s="241"/>
      <c r="AB23" s="241"/>
      <c r="AC23" s="242"/>
      <c r="AD23" s="240"/>
      <c r="AE23" s="241"/>
      <c r="AF23" s="241"/>
      <c r="AG23" s="241"/>
      <c r="AH23" s="241"/>
      <c r="AI23" s="241"/>
      <c r="AJ23" s="242"/>
      <c r="AK23" s="240"/>
      <c r="AL23" s="241"/>
      <c r="AM23" s="241"/>
      <c r="AN23" s="241"/>
      <c r="AO23" s="241"/>
      <c r="AP23" s="241"/>
      <c r="AQ23" s="242"/>
      <c r="AR23" s="240"/>
      <c r="AS23" s="241"/>
      <c r="AT23" s="242"/>
      <c r="AU23" s="577">
        <f t="shared" si="3"/>
        <v>0</v>
      </c>
      <c r="AV23" s="578"/>
      <c r="AW23" s="579">
        <f t="shared" si="1"/>
        <v>0</v>
      </c>
      <c r="AX23" s="580"/>
      <c r="AY23" s="581"/>
      <c r="AZ23" s="582"/>
      <c r="BA23" s="582"/>
      <c r="BB23" s="582"/>
      <c r="BC23" s="582"/>
      <c r="BD23" s="583"/>
    </row>
    <row r="24" spans="1:56" ht="39.9" customHeight="1" x14ac:dyDescent="0.2">
      <c r="A24" s="224"/>
      <c r="B24" s="239">
        <f t="shared" si="2"/>
        <v>11</v>
      </c>
      <c r="C24" s="567"/>
      <c r="D24" s="568"/>
      <c r="E24" s="569"/>
      <c r="F24" s="570"/>
      <c r="G24" s="571"/>
      <c r="H24" s="572"/>
      <c r="I24" s="572"/>
      <c r="J24" s="572"/>
      <c r="K24" s="573"/>
      <c r="L24" s="574"/>
      <c r="M24" s="575"/>
      <c r="N24" s="575"/>
      <c r="O24" s="576"/>
      <c r="P24" s="240"/>
      <c r="Q24" s="241"/>
      <c r="R24" s="241"/>
      <c r="S24" s="241"/>
      <c r="T24" s="241"/>
      <c r="U24" s="241"/>
      <c r="V24" s="242"/>
      <c r="W24" s="240"/>
      <c r="X24" s="241"/>
      <c r="Y24" s="241"/>
      <c r="Z24" s="241"/>
      <c r="AA24" s="241"/>
      <c r="AB24" s="241"/>
      <c r="AC24" s="242"/>
      <c r="AD24" s="240"/>
      <c r="AE24" s="241"/>
      <c r="AF24" s="241"/>
      <c r="AG24" s="241"/>
      <c r="AH24" s="241"/>
      <c r="AI24" s="241"/>
      <c r="AJ24" s="242"/>
      <c r="AK24" s="240"/>
      <c r="AL24" s="241"/>
      <c r="AM24" s="241"/>
      <c r="AN24" s="241"/>
      <c r="AO24" s="241"/>
      <c r="AP24" s="241"/>
      <c r="AQ24" s="242"/>
      <c r="AR24" s="240"/>
      <c r="AS24" s="241"/>
      <c r="AT24" s="242"/>
      <c r="AU24" s="577">
        <f t="shared" si="3"/>
        <v>0</v>
      </c>
      <c r="AV24" s="578"/>
      <c r="AW24" s="579">
        <f t="shared" si="1"/>
        <v>0</v>
      </c>
      <c r="AX24" s="580"/>
      <c r="AY24" s="581"/>
      <c r="AZ24" s="582"/>
      <c r="BA24" s="582"/>
      <c r="BB24" s="582"/>
      <c r="BC24" s="582"/>
      <c r="BD24" s="583"/>
    </row>
    <row r="25" spans="1:56" ht="39.9" customHeight="1" x14ac:dyDescent="0.2">
      <c r="A25" s="224"/>
      <c r="B25" s="239">
        <f t="shared" si="2"/>
        <v>12</v>
      </c>
      <c r="C25" s="567"/>
      <c r="D25" s="568"/>
      <c r="E25" s="569"/>
      <c r="F25" s="570"/>
      <c r="G25" s="571"/>
      <c r="H25" s="572"/>
      <c r="I25" s="572"/>
      <c r="J25" s="572"/>
      <c r="K25" s="573"/>
      <c r="L25" s="574"/>
      <c r="M25" s="575"/>
      <c r="N25" s="575"/>
      <c r="O25" s="576"/>
      <c r="P25" s="240"/>
      <c r="Q25" s="241"/>
      <c r="R25" s="241"/>
      <c r="S25" s="241"/>
      <c r="T25" s="241"/>
      <c r="U25" s="241"/>
      <c r="V25" s="242"/>
      <c r="W25" s="240"/>
      <c r="X25" s="241"/>
      <c r="Y25" s="241"/>
      <c r="Z25" s="241"/>
      <c r="AA25" s="241"/>
      <c r="AB25" s="241"/>
      <c r="AC25" s="242"/>
      <c r="AD25" s="240"/>
      <c r="AE25" s="241"/>
      <c r="AF25" s="241"/>
      <c r="AG25" s="241"/>
      <c r="AH25" s="241"/>
      <c r="AI25" s="241"/>
      <c r="AJ25" s="242"/>
      <c r="AK25" s="240"/>
      <c r="AL25" s="241"/>
      <c r="AM25" s="241"/>
      <c r="AN25" s="241"/>
      <c r="AO25" s="241"/>
      <c r="AP25" s="241"/>
      <c r="AQ25" s="242"/>
      <c r="AR25" s="240"/>
      <c r="AS25" s="241"/>
      <c r="AT25" s="242"/>
      <c r="AU25" s="577">
        <f t="shared" si="3"/>
        <v>0</v>
      </c>
      <c r="AV25" s="578"/>
      <c r="AW25" s="579">
        <f t="shared" si="1"/>
        <v>0</v>
      </c>
      <c r="AX25" s="580"/>
      <c r="AY25" s="581"/>
      <c r="AZ25" s="582"/>
      <c r="BA25" s="582"/>
      <c r="BB25" s="582"/>
      <c r="BC25" s="582"/>
      <c r="BD25" s="583"/>
    </row>
    <row r="26" spans="1:56" ht="39.9" customHeight="1" x14ac:dyDescent="0.2">
      <c r="A26" s="224"/>
      <c r="B26" s="239">
        <f t="shared" si="2"/>
        <v>13</v>
      </c>
      <c r="C26" s="567"/>
      <c r="D26" s="568"/>
      <c r="E26" s="569"/>
      <c r="F26" s="570"/>
      <c r="G26" s="571"/>
      <c r="H26" s="572"/>
      <c r="I26" s="572"/>
      <c r="J26" s="572"/>
      <c r="K26" s="573"/>
      <c r="L26" s="574"/>
      <c r="M26" s="575"/>
      <c r="N26" s="575"/>
      <c r="O26" s="576"/>
      <c r="P26" s="240"/>
      <c r="Q26" s="241"/>
      <c r="R26" s="241"/>
      <c r="S26" s="241"/>
      <c r="T26" s="241"/>
      <c r="U26" s="241"/>
      <c r="V26" s="242"/>
      <c r="W26" s="240"/>
      <c r="X26" s="241"/>
      <c r="Y26" s="241"/>
      <c r="Z26" s="241"/>
      <c r="AA26" s="241"/>
      <c r="AB26" s="241"/>
      <c r="AC26" s="242"/>
      <c r="AD26" s="240"/>
      <c r="AE26" s="241"/>
      <c r="AF26" s="241"/>
      <c r="AG26" s="241"/>
      <c r="AH26" s="241"/>
      <c r="AI26" s="241"/>
      <c r="AJ26" s="242"/>
      <c r="AK26" s="240"/>
      <c r="AL26" s="241"/>
      <c r="AM26" s="241"/>
      <c r="AN26" s="241"/>
      <c r="AO26" s="241"/>
      <c r="AP26" s="241"/>
      <c r="AQ26" s="242"/>
      <c r="AR26" s="240"/>
      <c r="AS26" s="241"/>
      <c r="AT26" s="242"/>
      <c r="AU26" s="577">
        <f t="shared" si="3"/>
        <v>0</v>
      </c>
      <c r="AV26" s="578"/>
      <c r="AW26" s="579">
        <f t="shared" si="1"/>
        <v>0</v>
      </c>
      <c r="AX26" s="580"/>
      <c r="AY26" s="581"/>
      <c r="AZ26" s="582"/>
      <c r="BA26" s="582"/>
      <c r="BB26" s="582"/>
      <c r="BC26" s="582"/>
      <c r="BD26" s="583"/>
    </row>
    <row r="27" spans="1:56" ht="39.9" customHeight="1" x14ac:dyDescent="0.2">
      <c r="A27" s="224"/>
      <c r="B27" s="239">
        <f t="shared" si="2"/>
        <v>14</v>
      </c>
      <c r="C27" s="567"/>
      <c r="D27" s="568"/>
      <c r="E27" s="569"/>
      <c r="F27" s="570"/>
      <c r="G27" s="571"/>
      <c r="H27" s="572"/>
      <c r="I27" s="572"/>
      <c r="J27" s="572"/>
      <c r="K27" s="573"/>
      <c r="L27" s="574"/>
      <c r="M27" s="575"/>
      <c r="N27" s="575"/>
      <c r="O27" s="576"/>
      <c r="P27" s="240"/>
      <c r="Q27" s="241"/>
      <c r="R27" s="241"/>
      <c r="S27" s="241"/>
      <c r="T27" s="241"/>
      <c r="U27" s="241"/>
      <c r="V27" s="242"/>
      <c r="W27" s="240"/>
      <c r="X27" s="241"/>
      <c r="Y27" s="241"/>
      <c r="Z27" s="241"/>
      <c r="AA27" s="241"/>
      <c r="AB27" s="241"/>
      <c r="AC27" s="242"/>
      <c r="AD27" s="240"/>
      <c r="AE27" s="241"/>
      <c r="AF27" s="241"/>
      <c r="AG27" s="241"/>
      <c r="AH27" s="241"/>
      <c r="AI27" s="241"/>
      <c r="AJ27" s="242"/>
      <c r="AK27" s="240"/>
      <c r="AL27" s="241"/>
      <c r="AM27" s="241"/>
      <c r="AN27" s="241"/>
      <c r="AO27" s="241"/>
      <c r="AP27" s="241"/>
      <c r="AQ27" s="242"/>
      <c r="AR27" s="240"/>
      <c r="AS27" s="241"/>
      <c r="AT27" s="242"/>
      <c r="AU27" s="577">
        <f t="shared" si="3"/>
        <v>0</v>
      </c>
      <c r="AV27" s="578"/>
      <c r="AW27" s="579">
        <f t="shared" si="1"/>
        <v>0</v>
      </c>
      <c r="AX27" s="580"/>
      <c r="AY27" s="581"/>
      <c r="AZ27" s="582"/>
      <c r="BA27" s="582"/>
      <c r="BB27" s="582"/>
      <c r="BC27" s="582"/>
      <c r="BD27" s="583"/>
    </row>
    <row r="28" spans="1:56" ht="39.9" customHeight="1" x14ac:dyDescent="0.2">
      <c r="A28" s="224"/>
      <c r="B28" s="239">
        <f t="shared" si="2"/>
        <v>15</v>
      </c>
      <c r="C28" s="567"/>
      <c r="D28" s="568"/>
      <c r="E28" s="569"/>
      <c r="F28" s="570"/>
      <c r="G28" s="571"/>
      <c r="H28" s="572"/>
      <c r="I28" s="572"/>
      <c r="J28" s="572"/>
      <c r="K28" s="573"/>
      <c r="L28" s="574"/>
      <c r="M28" s="575"/>
      <c r="N28" s="575"/>
      <c r="O28" s="576"/>
      <c r="P28" s="240"/>
      <c r="Q28" s="241"/>
      <c r="R28" s="241"/>
      <c r="S28" s="241"/>
      <c r="T28" s="241"/>
      <c r="U28" s="241"/>
      <c r="V28" s="242"/>
      <c r="W28" s="240"/>
      <c r="X28" s="241"/>
      <c r="Y28" s="241"/>
      <c r="Z28" s="241"/>
      <c r="AA28" s="241"/>
      <c r="AB28" s="241"/>
      <c r="AC28" s="242"/>
      <c r="AD28" s="240"/>
      <c r="AE28" s="241"/>
      <c r="AF28" s="241"/>
      <c r="AG28" s="241"/>
      <c r="AH28" s="241"/>
      <c r="AI28" s="241"/>
      <c r="AJ28" s="242"/>
      <c r="AK28" s="240"/>
      <c r="AL28" s="241"/>
      <c r="AM28" s="241"/>
      <c r="AN28" s="241"/>
      <c r="AO28" s="241"/>
      <c r="AP28" s="241"/>
      <c r="AQ28" s="242"/>
      <c r="AR28" s="240"/>
      <c r="AS28" s="241"/>
      <c r="AT28" s="242"/>
      <c r="AU28" s="577">
        <f t="shared" si="3"/>
        <v>0</v>
      </c>
      <c r="AV28" s="578"/>
      <c r="AW28" s="579">
        <f t="shared" si="1"/>
        <v>0</v>
      </c>
      <c r="AX28" s="580"/>
      <c r="AY28" s="581"/>
      <c r="AZ28" s="582"/>
      <c r="BA28" s="582"/>
      <c r="BB28" s="582"/>
      <c r="BC28" s="582"/>
      <c r="BD28" s="583"/>
    </row>
    <row r="29" spans="1:56" ht="39.9" customHeight="1" x14ac:dyDescent="0.2">
      <c r="A29" s="224"/>
      <c r="B29" s="239">
        <f t="shared" si="2"/>
        <v>16</v>
      </c>
      <c r="C29" s="567"/>
      <c r="D29" s="568"/>
      <c r="E29" s="569"/>
      <c r="F29" s="570"/>
      <c r="G29" s="571"/>
      <c r="H29" s="572"/>
      <c r="I29" s="572"/>
      <c r="J29" s="572"/>
      <c r="K29" s="573"/>
      <c r="L29" s="574"/>
      <c r="M29" s="575"/>
      <c r="N29" s="575"/>
      <c r="O29" s="576"/>
      <c r="P29" s="240"/>
      <c r="Q29" s="241"/>
      <c r="R29" s="241"/>
      <c r="S29" s="241"/>
      <c r="T29" s="241"/>
      <c r="U29" s="241"/>
      <c r="V29" s="242"/>
      <c r="W29" s="240"/>
      <c r="X29" s="241"/>
      <c r="Y29" s="241"/>
      <c r="Z29" s="241"/>
      <c r="AA29" s="241"/>
      <c r="AB29" s="241"/>
      <c r="AC29" s="242"/>
      <c r="AD29" s="240"/>
      <c r="AE29" s="241"/>
      <c r="AF29" s="241"/>
      <c r="AG29" s="241"/>
      <c r="AH29" s="241"/>
      <c r="AI29" s="241"/>
      <c r="AJ29" s="242"/>
      <c r="AK29" s="240"/>
      <c r="AL29" s="241"/>
      <c r="AM29" s="241"/>
      <c r="AN29" s="241"/>
      <c r="AO29" s="241"/>
      <c r="AP29" s="241"/>
      <c r="AQ29" s="242"/>
      <c r="AR29" s="240"/>
      <c r="AS29" s="241"/>
      <c r="AT29" s="242"/>
      <c r="AU29" s="577">
        <f t="shared" si="3"/>
        <v>0</v>
      </c>
      <c r="AV29" s="578"/>
      <c r="AW29" s="579">
        <f t="shared" si="1"/>
        <v>0</v>
      </c>
      <c r="AX29" s="580"/>
      <c r="AY29" s="581"/>
      <c r="AZ29" s="582"/>
      <c r="BA29" s="582"/>
      <c r="BB29" s="582"/>
      <c r="BC29" s="582"/>
      <c r="BD29" s="583"/>
    </row>
    <row r="30" spans="1:56" ht="39.9" customHeight="1" x14ac:dyDescent="0.2">
      <c r="A30" s="224"/>
      <c r="B30" s="239">
        <f t="shared" si="2"/>
        <v>17</v>
      </c>
      <c r="C30" s="567"/>
      <c r="D30" s="568"/>
      <c r="E30" s="569"/>
      <c r="F30" s="570"/>
      <c r="G30" s="571"/>
      <c r="H30" s="572"/>
      <c r="I30" s="572"/>
      <c r="J30" s="572"/>
      <c r="K30" s="573"/>
      <c r="L30" s="574"/>
      <c r="M30" s="575"/>
      <c r="N30" s="575"/>
      <c r="O30" s="576"/>
      <c r="P30" s="240"/>
      <c r="Q30" s="241"/>
      <c r="R30" s="241"/>
      <c r="S30" s="241"/>
      <c r="T30" s="241"/>
      <c r="U30" s="241"/>
      <c r="V30" s="242"/>
      <c r="W30" s="240"/>
      <c r="X30" s="241"/>
      <c r="Y30" s="241"/>
      <c r="Z30" s="241"/>
      <c r="AA30" s="241"/>
      <c r="AB30" s="241"/>
      <c r="AC30" s="242"/>
      <c r="AD30" s="240"/>
      <c r="AE30" s="241"/>
      <c r="AF30" s="241"/>
      <c r="AG30" s="241"/>
      <c r="AH30" s="241"/>
      <c r="AI30" s="241"/>
      <c r="AJ30" s="242"/>
      <c r="AK30" s="240"/>
      <c r="AL30" s="241"/>
      <c r="AM30" s="241"/>
      <c r="AN30" s="241"/>
      <c r="AO30" s="241"/>
      <c r="AP30" s="241"/>
      <c r="AQ30" s="242"/>
      <c r="AR30" s="240"/>
      <c r="AS30" s="241"/>
      <c r="AT30" s="242"/>
      <c r="AU30" s="577">
        <f t="shared" si="3"/>
        <v>0</v>
      </c>
      <c r="AV30" s="578"/>
      <c r="AW30" s="579">
        <f t="shared" si="1"/>
        <v>0</v>
      </c>
      <c r="AX30" s="580"/>
      <c r="AY30" s="581"/>
      <c r="AZ30" s="582"/>
      <c r="BA30" s="582"/>
      <c r="BB30" s="582"/>
      <c r="BC30" s="582"/>
      <c r="BD30" s="583"/>
    </row>
    <row r="31" spans="1:56" ht="39.9" customHeight="1" thickBot="1" x14ac:dyDescent="0.25">
      <c r="A31" s="224"/>
      <c r="B31" s="243">
        <f t="shared" si="2"/>
        <v>18</v>
      </c>
      <c r="C31" s="598"/>
      <c r="D31" s="599"/>
      <c r="E31" s="600"/>
      <c r="F31" s="601"/>
      <c r="G31" s="602"/>
      <c r="H31" s="603"/>
      <c r="I31" s="603"/>
      <c r="J31" s="603"/>
      <c r="K31" s="604"/>
      <c r="L31" s="605"/>
      <c r="M31" s="606"/>
      <c r="N31" s="606"/>
      <c r="O31" s="607"/>
      <c r="P31" s="244"/>
      <c r="Q31" s="245"/>
      <c r="R31" s="245"/>
      <c r="S31" s="245"/>
      <c r="T31" s="245"/>
      <c r="U31" s="245"/>
      <c r="V31" s="246"/>
      <c r="W31" s="244"/>
      <c r="X31" s="245"/>
      <c r="Y31" s="245"/>
      <c r="Z31" s="245"/>
      <c r="AA31" s="245"/>
      <c r="AB31" s="245"/>
      <c r="AC31" s="246"/>
      <c r="AD31" s="244"/>
      <c r="AE31" s="245"/>
      <c r="AF31" s="245"/>
      <c r="AG31" s="245"/>
      <c r="AH31" s="245"/>
      <c r="AI31" s="245"/>
      <c r="AJ31" s="246"/>
      <c r="AK31" s="244"/>
      <c r="AL31" s="245"/>
      <c r="AM31" s="245"/>
      <c r="AN31" s="245"/>
      <c r="AO31" s="245"/>
      <c r="AP31" s="245"/>
      <c r="AQ31" s="246"/>
      <c r="AR31" s="244"/>
      <c r="AS31" s="245"/>
      <c r="AT31" s="246"/>
      <c r="AU31" s="608">
        <f t="shared" si="3"/>
        <v>0</v>
      </c>
      <c r="AV31" s="609"/>
      <c r="AW31" s="610">
        <f t="shared" si="1"/>
        <v>0</v>
      </c>
      <c r="AX31" s="611"/>
      <c r="AY31" s="612"/>
      <c r="AZ31" s="613"/>
      <c r="BA31" s="613"/>
      <c r="BB31" s="613"/>
      <c r="BC31" s="613"/>
      <c r="BD31" s="614"/>
    </row>
    <row r="32" spans="1:56" ht="20.25" customHeight="1" x14ac:dyDescent="0.2">
      <c r="A32" s="224"/>
      <c r="B32" s="224"/>
      <c r="C32" s="247"/>
      <c r="D32" s="248"/>
      <c r="E32" s="249"/>
      <c r="F32" s="224"/>
      <c r="G32" s="224"/>
      <c r="H32" s="224"/>
      <c r="I32" s="224"/>
      <c r="J32" s="224"/>
      <c r="K32" s="224"/>
      <c r="L32" s="224"/>
      <c r="M32" s="224"/>
      <c r="N32" s="224"/>
      <c r="O32" s="224"/>
      <c r="P32" s="224"/>
      <c r="Q32" s="224"/>
      <c r="R32" s="224"/>
      <c r="S32" s="224"/>
      <c r="T32" s="224"/>
      <c r="U32" s="224"/>
      <c r="V32" s="224"/>
      <c r="W32" s="224"/>
      <c r="X32" s="224"/>
      <c r="Y32" s="224"/>
      <c r="Z32" s="224"/>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row>
    <row r="33" spans="1:56" ht="20.25" customHeight="1" x14ac:dyDescent="0.2">
      <c r="A33" s="224"/>
      <c r="B33" s="216" t="s">
        <v>342</v>
      </c>
      <c r="C33" s="216"/>
      <c r="D33" s="216"/>
      <c r="E33" s="216"/>
      <c r="F33" s="216"/>
      <c r="G33" s="216"/>
      <c r="H33" s="216"/>
      <c r="I33" s="216"/>
      <c r="J33" s="216"/>
      <c r="K33" s="216"/>
      <c r="L33" s="223"/>
      <c r="M33" s="216"/>
      <c r="N33" s="216"/>
      <c r="O33" s="216"/>
      <c r="P33" s="216"/>
      <c r="Q33" s="216"/>
      <c r="R33" s="216"/>
      <c r="S33" s="216"/>
      <c r="T33" s="216" t="s">
        <v>343</v>
      </c>
      <c r="U33" s="216"/>
      <c r="V33" s="216"/>
      <c r="W33" s="216"/>
      <c r="X33" s="216"/>
      <c r="Y33" s="216"/>
      <c r="Z33" s="251"/>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row>
    <row r="34" spans="1:56" ht="20.25" customHeight="1" x14ac:dyDescent="0.2">
      <c r="A34" s="224"/>
      <c r="B34" s="216"/>
      <c r="C34" s="624" t="s">
        <v>344</v>
      </c>
      <c r="D34" s="624"/>
      <c r="E34" s="624" t="s">
        <v>345</v>
      </c>
      <c r="F34" s="624"/>
      <c r="G34" s="624"/>
      <c r="H34" s="624"/>
      <c r="I34" s="216"/>
      <c r="J34" s="626" t="s">
        <v>346</v>
      </c>
      <c r="K34" s="626"/>
      <c r="L34" s="626"/>
      <c r="M34" s="626"/>
      <c r="N34" s="216"/>
      <c r="O34" s="216"/>
      <c r="P34" s="253" t="s">
        <v>347</v>
      </c>
      <c r="Q34" s="253"/>
      <c r="R34" s="216"/>
      <c r="S34" s="216"/>
      <c r="T34" s="615" t="s">
        <v>348</v>
      </c>
      <c r="U34" s="617"/>
      <c r="V34" s="615" t="s">
        <v>349</v>
      </c>
      <c r="W34" s="616"/>
      <c r="X34" s="616"/>
      <c r="Y34" s="617"/>
      <c r="Z34" s="251"/>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row>
    <row r="35" spans="1:56" ht="20.25" customHeight="1" x14ac:dyDescent="0.2">
      <c r="A35" s="224"/>
      <c r="B35" s="216"/>
      <c r="C35" s="625"/>
      <c r="D35" s="625"/>
      <c r="E35" s="625" t="s">
        <v>350</v>
      </c>
      <c r="F35" s="625"/>
      <c r="G35" s="625" t="s">
        <v>351</v>
      </c>
      <c r="H35" s="625"/>
      <c r="I35" s="216"/>
      <c r="J35" s="625" t="s">
        <v>350</v>
      </c>
      <c r="K35" s="625"/>
      <c r="L35" s="625" t="s">
        <v>351</v>
      </c>
      <c r="M35" s="625"/>
      <c r="N35" s="216"/>
      <c r="O35" s="216"/>
      <c r="P35" s="253" t="s">
        <v>352</v>
      </c>
      <c r="Q35" s="253"/>
      <c r="R35" s="216"/>
      <c r="S35" s="216"/>
      <c r="T35" s="615" t="s">
        <v>353</v>
      </c>
      <c r="U35" s="617"/>
      <c r="V35" s="615" t="s">
        <v>354</v>
      </c>
      <c r="W35" s="616"/>
      <c r="X35" s="616"/>
      <c r="Y35" s="617"/>
      <c r="Z35" s="25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row>
    <row r="36" spans="1:56" ht="20.25" customHeight="1" x14ac:dyDescent="0.2">
      <c r="A36" s="224"/>
      <c r="B36" s="216"/>
      <c r="C36" s="615" t="s">
        <v>353</v>
      </c>
      <c r="D36" s="617"/>
      <c r="E36" s="618">
        <f>SUMIFS($AU$14:$AV$31,$C$14:$D$31,"介護支援専門員",$E$14:$F$31,"A")</f>
        <v>480</v>
      </c>
      <c r="F36" s="619"/>
      <c r="G36" s="620">
        <f>SUMIFS($AW$14:$AX$31,$C$14:$D$31,"介護支援専門員",$E$14:$F$31,"A")</f>
        <v>120</v>
      </c>
      <c r="H36" s="621"/>
      <c r="I36" s="255"/>
      <c r="J36" s="622">
        <v>0</v>
      </c>
      <c r="K36" s="623"/>
      <c r="L36" s="622">
        <v>0</v>
      </c>
      <c r="M36" s="623"/>
      <c r="N36" s="255"/>
      <c r="O36" s="255"/>
      <c r="P36" s="622">
        <v>3</v>
      </c>
      <c r="Q36" s="623"/>
      <c r="R36" s="216"/>
      <c r="S36" s="216"/>
      <c r="T36" s="615" t="s">
        <v>355</v>
      </c>
      <c r="U36" s="617"/>
      <c r="V36" s="615" t="s">
        <v>356</v>
      </c>
      <c r="W36" s="616"/>
      <c r="X36" s="616"/>
      <c r="Y36" s="617"/>
      <c r="Z36" s="256"/>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row>
    <row r="37" spans="1:56" ht="20.25" customHeight="1" x14ac:dyDescent="0.2">
      <c r="A37" s="224"/>
      <c r="B37" s="216"/>
      <c r="C37" s="615" t="s">
        <v>355</v>
      </c>
      <c r="D37" s="617"/>
      <c r="E37" s="618">
        <f>SUMIFS($AU$14:$AV$31,$C$14:$D$31,"介護支援専門員",$E$14:$F$31,"B")</f>
        <v>0</v>
      </c>
      <c r="F37" s="619"/>
      <c r="G37" s="620">
        <f>SUMIFS($AW$14:$AX$31,$C$14:$D$31,"介護支援専門員",$E$14:$F$31,"B")</f>
        <v>0</v>
      </c>
      <c r="H37" s="621"/>
      <c r="I37" s="255"/>
      <c r="J37" s="622">
        <v>0</v>
      </c>
      <c r="K37" s="623"/>
      <c r="L37" s="622">
        <v>0</v>
      </c>
      <c r="M37" s="623"/>
      <c r="N37" s="255"/>
      <c r="O37" s="255"/>
      <c r="P37" s="622">
        <v>0</v>
      </c>
      <c r="Q37" s="623"/>
      <c r="R37" s="216"/>
      <c r="S37" s="216"/>
      <c r="T37" s="615" t="s">
        <v>357</v>
      </c>
      <c r="U37" s="617"/>
      <c r="V37" s="615" t="s">
        <v>358</v>
      </c>
      <c r="W37" s="616"/>
      <c r="X37" s="616"/>
      <c r="Y37" s="617"/>
      <c r="Z37" s="256"/>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row>
    <row r="38" spans="1:56" ht="20.25" customHeight="1" x14ac:dyDescent="0.2">
      <c r="A38" s="224"/>
      <c r="B38" s="216"/>
      <c r="C38" s="615" t="s">
        <v>357</v>
      </c>
      <c r="D38" s="617"/>
      <c r="E38" s="618">
        <f>SUMIFS($AU$14:$AV$31,$C$14:$D$31,"介護支援専門員",$E$14:$F$31,"C")</f>
        <v>80</v>
      </c>
      <c r="F38" s="619"/>
      <c r="G38" s="620">
        <f>SUMIFS($AW$14:$AX$31,$C$14:$D$31,"介護支援専門員",$E$14:$F$31,"C")</f>
        <v>20</v>
      </c>
      <c r="H38" s="621"/>
      <c r="I38" s="255"/>
      <c r="J38" s="622">
        <v>80</v>
      </c>
      <c r="K38" s="623"/>
      <c r="L38" s="627">
        <v>20</v>
      </c>
      <c r="M38" s="628"/>
      <c r="N38" s="255"/>
      <c r="O38" s="255"/>
      <c r="P38" s="618" t="s">
        <v>359</v>
      </c>
      <c r="Q38" s="619"/>
      <c r="R38" s="216"/>
      <c r="S38" s="216"/>
      <c r="T38" s="615" t="s">
        <v>360</v>
      </c>
      <c r="U38" s="617"/>
      <c r="V38" s="615" t="s">
        <v>361</v>
      </c>
      <c r="W38" s="616"/>
      <c r="X38" s="616"/>
      <c r="Y38" s="617"/>
      <c r="Z38" s="257"/>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row>
    <row r="39" spans="1:56" ht="20.25" customHeight="1" x14ac:dyDescent="0.2">
      <c r="A39" s="224"/>
      <c r="B39" s="216"/>
      <c r="C39" s="615" t="s">
        <v>360</v>
      </c>
      <c r="D39" s="617"/>
      <c r="E39" s="618">
        <f>SUMIFS($AU$14:$AV$31,$C$14:$D$31,"介護支援専門員",$E$14:$F$31,"D")</f>
        <v>0</v>
      </c>
      <c r="F39" s="619"/>
      <c r="G39" s="620">
        <f>SUMIFS($AW$14:$AX$31,$C$14:$D$31,"介護支援専門員",$E$14:$F$31,"D")</f>
        <v>0</v>
      </c>
      <c r="H39" s="621"/>
      <c r="I39" s="255"/>
      <c r="J39" s="622">
        <v>0</v>
      </c>
      <c r="K39" s="623"/>
      <c r="L39" s="627">
        <v>0</v>
      </c>
      <c r="M39" s="628"/>
      <c r="N39" s="255"/>
      <c r="O39" s="255"/>
      <c r="P39" s="618" t="s">
        <v>359</v>
      </c>
      <c r="Q39" s="619"/>
      <c r="R39" s="216"/>
      <c r="S39" s="216"/>
      <c r="T39" s="216"/>
      <c r="U39" s="630"/>
      <c r="V39" s="630"/>
      <c r="W39" s="631"/>
      <c r="X39" s="631"/>
      <c r="Y39" s="258"/>
      <c r="Z39" s="258"/>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row>
    <row r="40" spans="1:56" ht="20.25" customHeight="1" x14ac:dyDescent="0.2">
      <c r="A40" s="224"/>
      <c r="B40" s="216"/>
      <c r="C40" s="615" t="s">
        <v>362</v>
      </c>
      <c r="D40" s="617"/>
      <c r="E40" s="618">
        <f>SUM(E36:F39)</f>
        <v>560</v>
      </c>
      <c r="F40" s="619"/>
      <c r="G40" s="620">
        <f>SUM(G36:H39)</f>
        <v>140</v>
      </c>
      <c r="H40" s="621"/>
      <c r="I40" s="255"/>
      <c r="J40" s="618">
        <f>SUM(J36:K39)</f>
        <v>80</v>
      </c>
      <c r="K40" s="619"/>
      <c r="L40" s="618">
        <f>SUM(L36:M39)</f>
        <v>20</v>
      </c>
      <c r="M40" s="619"/>
      <c r="N40" s="255"/>
      <c r="O40" s="255"/>
      <c r="P40" s="618">
        <f>SUM(P36:Q37)</f>
        <v>3</v>
      </c>
      <c r="Q40" s="619"/>
      <c r="R40" s="216"/>
      <c r="S40" s="216"/>
      <c r="T40" s="216"/>
      <c r="U40" s="630"/>
      <c r="V40" s="630"/>
      <c r="W40" s="631"/>
      <c r="X40" s="631"/>
      <c r="Y40" s="259"/>
      <c r="Z40" s="259"/>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row>
    <row r="41" spans="1:56" ht="20.25" customHeight="1" x14ac:dyDescent="0.2">
      <c r="A41" s="224"/>
      <c r="B41" s="216"/>
      <c r="C41" s="216"/>
      <c r="D41" s="216"/>
      <c r="E41" s="216"/>
      <c r="F41" s="216"/>
      <c r="G41" s="216"/>
      <c r="H41" s="216"/>
      <c r="I41" s="216"/>
      <c r="J41" s="216"/>
      <c r="K41" s="216"/>
      <c r="L41" s="223"/>
      <c r="M41" s="216"/>
      <c r="N41" s="216"/>
      <c r="O41" s="216"/>
      <c r="P41" s="216"/>
      <c r="Q41" s="216"/>
      <c r="R41" s="216"/>
      <c r="S41" s="216"/>
      <c r="T41" s="216"/>
      <c r="U41" s="251"/>
      <c r="V41" s="251"/>
      <c r="W41" s="251"/>
      <c r="X41" s="251"/>
      <c r="Y41" s="251"/>
      <c r="Z41" s="251"/>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row>
    <row r="42" spans="1:56" ht="20.25" customHeight="1" x14ac:dyDescent="0.2">
      <c r="A42" s="224"/>
      <c r="B42" s="216"/>
      <c r="C42" s="223" t="s">
        <v>363</v>
      </c>
      <c r="D42" s="216"/>
      <c r="E42" s="216"/>
      <c r="F42" s="216"/>
      <c r="G42" s="216"/>
      <c r="H42" s="216"/>
      <c r="I42" s="260" t="s">
        <v>364</v>
      </c>
      <c r="J42" s="638" t="s">
        <v>365</v>
      </c>
      <c r="K42" s="639"/>
      <c r="L42" s="261"/>
      <c r="M42" s="260"/>
      <c r="N42" s="216"/>
      <c r="O42" s="216"/>
      <c r="P42" s="216"/>
      <c r="Q42" s="216"/>
      <c r="R42" s="216"/>
      <c r="S42" s="216"/>
      <c r="T42" s="216"/>
      <c r="U42" s="262"/>
      <c r="V42" s="251"/>
      <c r="W42" s="251"/>
      <c r="X42" s="251"/>
      <c r="Y42" s="251"/>
      <c r="Z42" s="251"/>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row>
    <row r="43" spans="1:56" ht="20.25" customHeight="1" x14ac:dyDescent="0.2">
      <c r="A43" s="224"/>
      <c r="B43" s="216"/>
      <c r="C43" s="216" t="s">
        <v>366</v>
      </c>
      <c r="D43" s="216"/>
      <c r="E43" s="216"/>
      <c r="F43" s="216"/>
      <c r="G43" s="216"/>
      <c r="H43" s="216" t="s">
        <v>367</v>
      </c>
      <c r="I43" s="216"/>
      <c r="J43" s="216"/>
      <c r="K43" s="216"/>
      <c r="L43" s="223"/>
      <c r="M43" s="216"/>
      <c r="N43" s="216"/>
      <c r="O43" s="216"/>
      <c r="P43" s="216"/>
      <c r="Q43" s="216"/>
      <c r="R43" s="216"/>
      <c r="S43" s="216"/>
      <c r="T43" s="216"/>
      <c r="U43" s="251"/>
      <c r="V43" s="251"/>
      <c r="W43" s="251"/>
      <c r="X43" s="251"/>
      <c r="Y43" s="251"/>
      <c r="Z43" s="251"/>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row>
    <row r="44" spans="1:56" ht="20.25" customHeight="1" x14ac:dyDescent="0.2">
      <c r="A44" s="224"/>
      <c r="B44" s="216"/>
      <c r="C44" s="216" t="str">
        <f>IF($J$42="週","対象時間数（週平均）","対象時間数（当月合計）")</f>
        <v>対象時間数（週平均）</v>
      </c>
      <c r="D44" s="216"/>
      <c r="E44" s="216"/>
      <c r="F44" s="216"/>
      <c r="G44" s="216"/>
      <c r="H44" s="216" t="str">
        <f>IF($J$42="週","週に勤務すべき時間数","当月に勤務すべき時間数")</f>
        <v>週に勤務すべき時間数</v>
      </c>
      <c r="I44" s="216"/>
      <c r="J44" s="216"/>
      <c r="K44" s="216"/>
      <c r="L44" s="223"/>
      <c r="M44" s="625" t="s">
        <v>368</v>
      </c>
      <c r="N44" s="625"/>
      <c r="O44" s="625"/>
      <c r="P44" s="625"/>
      <c r="Q44" s="216"/>
      <c r="R44" s="216"/>
      <c r="S44" s="216"/>
      <c r="T44" s="216"/>
      <c r="U44" s="251"/>
      <c r="V44" s="251"/>
      <c r="W44" s="251"/>
      <c r="X44" s="251"/>
      <c r="Y44" s="251"/>
      <c r="Z44" s="251"/>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row>
    <row r="45" spans="1:56" ht="20.25" customHeight="1" x14ac:dyDescent="0.2">
      <c r="A45" s="224"/>
      <c r="B45" s="216"/>
      <c r="C45" s="640">
        <f>IF($J$42="週",L40,J40)</f>
        <v>20</v>
      </c>
      <c r="D45" s="641"/>
      <c r="E45" s="641"/>
      <c r="F45" s="642"/>
      <c r="G45" s="252" t="s">
        <v>369</v>
      </c>
      <c r="H45" s="615">
        <f>IF($J$42="週",$AV$5,$AZ$5)</f>
        <v>40</v>
      </c>
      <c r="I45" s="616"/>
      <c r="J45" s="616"/>
      <c r="K45" s="617"/>
      <c r="L45" s="252" t="s">
        <v>370</v>
      </c>
      <c r="M45" s="632">
        <f>ROUNDDOWN(C45/H45,1)</f>
        <v>0.5</v>
      </c>
      <c r="N45" s="633"/>
      <c r="O45" s="633"/>
      <c r="P45" s="634"/>
      <c r="Q45" s="216"/>
      <c r="R45" s="216"/>
      <c r="S45" s="216"/>
      <c r="T45" s="216"/>
      <c r="U45" s="629"/>
      <c r="V45" s="629"/>
      <c r="W45" s="629"/>
      <c r="X45" s="629"/>
      <c r="Y45" s="256"/>
      <c r="Z45" s="251"/>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row>
    <row r="46" spans="1:56" ht="20.25" customHeight="1" x14ac:dyDescent="0.2">
      <c r="A46" s="224"/>
      <c r="B46" s="216"/>
      <c r="C46" s="216"/>
      <c r="D46" s="216"/>
      <c r="E46" s="216"/>
      <c r="F46" s="216"/>
      <c r="G46" s="216"/>
      <c r="H46" s="216"/>
      <c r="I46" s="216"/>
      <c r="J46" s="216"/>
      <c r="K46" s="216"/>
      <c r="L46" s="223"/>
      <c r="M46" s="216" t="s">
        <v>371</v>
      </c>
      <c r="N46" s="216"/>
      <c r="O46" s="216"/>
      <c r="P46" s="216"/>
      <c r="Q46" s="216"/>
      <c r="R46" s="216"/>
      <c r="S46" s="216"/>
      <c r="T46" s="216"/>
      <c r="U46" s="251"/>
      <c r="V46" s="251"/>
      <c r="W46" s="251"/>
      <c r="X46" s="251"/>
      <c r="Y46" s="251"/>
      <c r="Z46" s="251"/>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row>
    <row r="47" spans="1:56" ht="20.25" customHeight="1" x14ac:dyDescent="0.2">
      <c r="A47" s="224"/>
      <c r="B47" s="216"/>
      <c r="C47" s="216" t="s">
        <v>372</v>
      </c>
      <c r="D47" s="216"/>
      <c r="E47" s="216"/>
      <c r="F47" s="216"/>
      <c r="G47" s="216"/>
      <c r="H47" s="216"/>
      <c r="I47" s="216"/>
      <c r="J47" s="216"/>
      <c r="K47" s="216"/>
      <c r="L47" s="223"/>
      <c r="M47" s="216"/>
      <c r="N47" s="216"/>
      <c r="O47" s="216"/>
      <c r="P47" s="216"/>
      <c r="Q47" s="216"/>
      <c r="R47" s="216"/>
      <c r="S47" s="216"/>
      <c r="T47" s="216"/>
      <c r="U47" s="216"/>
      <c r="V47" s="263"/>
      <c r="W47" s="264"/>
      <c r="X47" s="264"/>
      <c r="Y47" s="216"/>
      <c r="Z47" s="216"/>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row>
    <row r="48" spans="1:56" ht="20.25" customHeight="1" x14ac:dyDescent="0.2">
      <c r="A48" s="224"/>
      <c r="B48" s="216"/>
      <c r="C48" s="216" t="s">
        <v>347</v>
      </c>
      <c r="D48" s="216"/>
      <c r="E48" s="216"/>
      <c r="F48" s="216"/>
      <c r="G48" s="216"/>
      <c r="H48" s="216"/>
      <c r="I48" s="216"/>
      <c r="J48" s="216"/>
      <c r="K48" s="216"/>
      <c r="L48" s="223"/>
      <c r="M48" s="252"/>
      <c r="N48" s="252"/>
      <c r="O48" s="252"/>
      <c r="P48" s="252"/>
      <c r="Q48" s="216"/>
      <c r="R48" s="216"/>
      <c r="S48" s="216"/>
      <c r="T48" s="216"/>
      <c r="U48" s="216"/>
      <c r="V48" s="263"/>
      <c r="W48" s="264"/>
      <c r="X48" s="264"/>
      <c r="Y48" s="216"/>
      <c r="Z48" s="216"/>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row>
    <row r="49" spans="1:58" ht="20.25" customHeight="1" x14ac:dyDescent="0.2">
      <c r="A49" s="224"/>
      <c r="B49" s="216"/>
      <c r="C49" s="216" t="s">
        <v>373</v>
      </c>
      <c r="D49" s="216"/>
      <c r="E49" s="216"/>
      <c r="F49" s="216"/>
      <c r="G49" s="216"/>
      <c r="H49" s="216" t="s">
        <v>374</v>
      </c>
      <c r="I49" s="216"/>
      <c r="J49" s="216"/>
      <c r="K49" s="216"/>
      <c r="L49" s="216"/>
      <c r="M49" s="625" t="s">
        <v>362</v>
      </c>
      <c r="N49" s="625"/>
      <c r="O49" s="625"/>
      <c r="P49" s="625"/>
      <c r="Q49" s="216"/>
      <c r="R49" s="216"/>
      <c r="S49" s="216"/>
      <c r="T49" s="216"/>
      <c r="U49" s="216"/>
      <c r="V49" s="263"/>
      <c r="W49" s="264"/>
      <c r="X49" s="264"/>
      <c r="Y49" s="216"/>
      <c r="Z49" s="216"/>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row>
    <row r="50" spans="1:58" ht="20.25" customHeight="1" x14ac:dyDescent="0.2">
      <c r="A50" s="224"/>
      <c r="B50" s="216"/>
      <c r="C50" s="615">
        <f>P40</f>
        <v>3</v>
      </c>
      <c r="D50" s="616"/>
      <c r="E50" s="616"/>
      <c r="F50" s="617"/>
      <c r="G50" s="252" t="s">
        <v>375</v>
      </c>
      <c r="H50" s="632">
        <f>M45</f>
        <v>0.5</v>
      </c>
      <c r="I50" s="633"/>
      <c r="J50" s="633"/>
      <c r="K50" s="634"/>
      <c r="L50" s="252" t="s">
        <v>370</v>
      </c>
      <c r="M50" s="635">
        <f>ROUNDDOWN(C50+H50,1)</f>
        <v>3.5</v>
      </c>
      <c r="N50" s="636"/>
      <c r="O50" s="636"/>
      <c r="P50" s="637"/>
      <c r="Q50" s="216"/>
      <c r="R50" s="216"/>
      <c r="S50" s="216"/>
      <c r="T50" s="216"/>
      <c r="U50" s="216"/>
      <c r="V50" s="263"/>
      <c r="W50" s="264"/>
      <c r="X50" s="264"/>
      <c r="Y50" s="216"/>
      <c r="Z50" s="216"/>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row>
    <row r="51" spans="1:58" ht="20.25" customHeight="1" x14ac:dyDescent="0.2">
      <c r="A51" s="224"/>
      <c r="B51" s="216"/>
      <c r="C51" s="216"/>
      <c r="D51" s="216"/>
      <c r="E51" s="216"/>
      <c r="F51" s="216"/>
      <c r="G51" s="216"/>
      <c r="H51" s="216"/>
      <c r="I51" s="216"/>
      <c r="J51" s="216"/>
      <c r="K51" s="216"/>
      <c r="L51" s="216"/>
      <c r="M51" s="216"/>
      <c r="N51" s="223"/>
      <c r="O51" s="216"/>
      <c r="P51" s="216"/>
      <c r="Q51" s="216"/>
      <c r="R51" s="216"/>
      <c r="S51" s="216"/>
      <c r="T51" s="216"/>
      <c r="U51" s="216"/>
      <c r="V51" s="263"/>
      <c r="W51" s="264"/>
      <c r="X51" s="264"/>
      <c r="Y51" s="216"/>
      <c r="Z51" s="216"/>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row>
    <row r="52" spans="1:58" ht="20.25" customHeight="1" x14ac:dyDescent="0.2">
      <c r="C52" s="265"/>
      <c r="D52" s="265"/>
      <c r="T52" s="265"/>
      <c r="AJ52" s="266"/>
      <c r="AK52" s="267"/>
      <c r="AL52" s="267"/>
      <c r="BE52" s="267"/>
    </row>
    <row r="53" spans="1:58" ht="20.25" customHeight="1" x14ac:dyDescent="0.2">
      <c r="C53" s="265"/>
      <c r="D53" s="265"/>
      <c r="U53" s="265"/>
      <c r="AK53" s="266"/>
      <c r="AL53" s="267"/>
      <c r="AM53" s="267"/>
      <c r="BF53" s="267"/>
    </row>
    <row r="54" spans="1:58" ht="20.25" customHeight="1" x14ac:dyDescent="0.2">
      <c r="D54" s="265"/>
      <c r="U54" s="265"/>
      <c r="AK54" s="266"/>
      <c r="AL54" s="267"/>
      <c r="AM54" s="267"/>
      <c r="BF54" s="267"/>
    </row>
    <row r="55" spans="1:58" ht="20.25" customHeight="1" x14ac:dyDescent="0.2">
      <c r="C55" s="265"/>
      <c r="D55" s="265"/>
      <c r="U55" s="265"/>
      <c r="AK55" s="266"/>
      <c r="AL55" s="267"/>
      <c r="AM55" s="267"/>
      <c r="BF55" s="267"/>
    </row>
    <row r="56" spans="1:58" ht="20.25" customHeight="1" x14ac:dyDescent="0.2">
      <c r="C56" s="266"/>
      <c r="D56" s="266"/>
      <c r="E56" s="266"/>
      <c r="F56" s="266"/>
      <c r="G56" s="266"/>
      <c r="H56" s="266"/>
      <c r="I56" s="266"/>
      <c r="J56" s="266"/>
      <c r="K56" s="266"/>
      <c r="L56" s="266"/>
      <c r="M56" s="266"/>
      <c r="N56" s="266"/>
      <c r="O56" s="266"/>
      <c r="P56" s="266"/>
      <c r="Q56" s="266"/>
      <c r="R56" s="266"/>
      <c r="S56" s="266"/>
      <c r="T56" s="266"/>
      <c r="U56" s="267"/>
      <c r="V56" s="267"/>
      <c r="W56" s="266"/>
      <c r="X56" s="266"/>
      <c r="Y56" s="266"/>
      <c r="Z56" s="266"/>
      <c r="AA56" s="266"/>
      <c r="AB56" s="266"/>
      <c r="AC56" s="266"/>
      <c r="AD56" s="266"/>
      <c r="AE56" s="266"/>
      <c r="AF56" s="266"/>
      <c r="AG56" s="266"/>
      <c r="AH56" s="266"/>
      <c r="AI56" s="266"/>
      <c r="AJ56" s="266"/>
      <c r="AK56" s="266"/>
      <c r="AL56" s="267"/>
      <c r="AM56" s="267"/>
      <c r="BF56" s="267"/>
    </row>
    <row r="57" spans="1:58" ht="20.25" customHeight="1" x14ac:dyDescent="0.2">
      <c r="C57" s="266"/>
      <c r="D57" s="266"/>
      <c r="E57" s="266"/>
      <c r="F57" s="266"/>
      <c r="G57" s="266"/>
      <c r="H57" s="266"/>
      <c r="I57" s="266"/>
      <c r="J57" s="266"/>
      <c r="K57" s="266"/>
      <c r="L57" s="266"/>
      <c r="M57" s="266"/>
      <c r="N57" s="266"/>
      <c r="O57" s="266"/>
      <c r="P57" s="266"/>
      <c r="Q57" s="266"/>
      <c r="R57" s="266"/>
      <c r="S57" s="266"/>
      <c r="T57" s="266"/>
      <c r="U57" s="267"/>
      <c r="V57" s="267"/>
      <c r="W57" s="266"/>
      <c r="X57" s="266"/>
      <c r="Y57" s="266"/>
      <c r="Z57" s="266"/>
      <c r="AA57" s="266"/>
      <c r="AB57" s="266"/>
      <c r="AC57" s="266"/>
      <c r="AD57" s="266"/>
      <c r="AE57" s="266"/>
      <c r="AF57" s="266"/>
      <c r="AG57" s="266"/>
      <c r="AH57" s="266"/>
      <c r="AI57" s="266"/>
      <c r="AJ57" s="266"/>
      <c r="AK57" s="266"/>
      <c r="AL57" s="267"/>
      <c r="AM57" s="267"/>
      <c r="BF57" s="267"/>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2"/>
  <conditionalFormatting sqref="P14:AX31">
    <cfRule type="expression" dxfId="9" priority="3">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allowBlank="1" showInputMessage="1" showErrorMessage="1" error="入力可能範囲　32～40" sqref="AZ6" xr:uid="{62BCFE17-DC5E-49A7-99AF-B23CB523A8BA}"/>
    <dataValidation type="list" allowBlank="1" showInputMessage="1" sqref="E14:F31" xr:uid="{53ABC07E-E74C-404A-9568-3D9461CFF489}">
      <formula1>"A, B, C, D"</formula1>
    </dataValidation>
    <dataValidation type="list" allowBlank="1" showInputMessage="1" showErrorMessage="1" sqref="AZ4:BC4" xr:uid="{2365C57E-CBC2-4F96-BCEA-904A9AC5C3D5}">
      <formula1>"予定,実績,予定・実績"</formula1>
    </dataValidation>
    <dataValidation type="list" errorStyle="warning" allowBlank="1" showInputMessage="1" error="リストにない場合のみ、入力してください。" sqref="G14:K31" xr:uid="{382613DE-A713-4C15-BF74-11C484753937}">
      <formula1>INDIRECT(C14)</formula1>
    </dataValidation>
    <dataValidation type="list" allowBlank="1" showInputMessage="1" sqref="C14:D31" xr:uid="{3F5F3E5A-54E1-4135-AB53-97994E194536}">
      <formula1>職種</formula1>
    </dataValidation>
    <dataValidation type="decimal" allowBlank="1" showInputMessage="1" showErrorMessage="1" error="入力可能範囲　32～40" sqref="AV5" xr:uid="{65979E6C-A3D6-467A-BADC-9FF0BB4C2183}">
      <formula1>32</formula1>
      <formula2>40</formula2>
    </dataValidation>
    <dataValidation type="list" allowBlank="1" showInputMessage="1" showErrorMessage="1" sqref="J42:K42" xr:uid="{37387A0D-EE84-43FB-ACC0-BC8981D8ACCD}">
      <formula1>"週,暦月"</formula1>
    </dataValidation>
    <dataValidation type="list" allowBlank="1" showInputMessage="1" showErrorMessage="1" sqref="AZ3" xr:uid="{30DA46CC-4A93-4CC4-9E91-067ADB08CAAD}">
      <formula1>"４週,暦月"</formula1>
    </dataValidation>
  </dataValidations>
  <printOptions horizontalCentered="1"/>
  <pageMargins left="0.23622047244094491" right="0.23622047244094491" top="0.43307086614173229" bottom="0.27559055118110237" header="0.31496062992125984" footer="0.31496062992125984"/>
  <pageSetup paperSize="9" scale="39"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CF8C028-20E8-4AC4-8975-7AFF9D40D8FE}">
          <x14:formula1>
            <xm:f>'標準様式１(プルダウン・リスト)'!$C$4:$C$8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CFDD9-1F8F-4559-8DEE-2F7ECCD7B71A}">
  <dimension ref="B1:BF57"/>
  <sheetViews>
    <sheetView showGridLines="0" view="pageBreakPreview" zoomScale="55" zoomScaleNormal="55" zoomScaleSheetLayoutView="55" workbookViewId="0">
      <selection activeCell="C16" sqref="C16:D16"/>
    </sheetView>
  </sheetViews>
  <sheetFormatPr defaultColWidth="5" defaultRowHeight="20.25" customHeight="1" x14ac:dyDescent="0.2"/>
  <cols>
    <col min="1" max="1" width="1.5546875" style="224" customWidth="1"/>
    <col min="2" max="56" width="6.21875" style="224" customWidth="1"/>
    <col min="57" max="16384" width="5" style="224"/>
  </cols>
  <sheetData>
    <row r="1" spans="2:57" s="193" customFormat="1" ht="20.25" customHeight="1" x14ac:dyDescent="0.2">
      <c r="C1" s="194" t="s">
        <v>296</v>
      </c>
      <c r="D1" s="194"/>
      <c r="G1" s="195" t="s">
        <v>297</v>
      </c>
      <c r="J1" s="194"/>
      <c r="K1" s="194"/>
      <c r="L1" s="194"/>
      <c r="M1" s="194"/>
      <c r="AK1" s="196" t="s">
        <v>298</v>
      </c>
      <c r="AL1" s="196" t="s">
        <v>299</v>
      </c>
      <c r="AM1" s="524" t="s">
        <v>300</v>
      </c>
      <c r="AN1" s="524"/>
      <c r="AO1" s="524"/>
      <c r="AP1" s="524"/>
      <c r="AQ1" s="524"/>
      <c r="AR1" s="524"/>
      <c r="AS1" s="524"/>
      <c r="AT1" s="524"/>
      <c r="AU1" s="524"/>
      <c r="AV1" s="524"/>
      <c r="AW1" s="524"/>
      <c r="AX1" s="524"/>
      <c r="AY1" s="524"/>
      <c r="AZ1" s="524"/>
      <c r="BA1" s="524"/>
      <c r="BB1" s="197" t="s">
        <v>301</v>
      </c>
    </row>
    <row r="2" spans="2:57" s="199" customFormat="1" ht="20.25" customHeight="1" x14ac:dyDescent="0.2">
      <c r="D2" s="195"/>
      <c r="H2" s="195"/>
      <c r="I2" s="196"/>
      <c r="J2" s="196"/>
      <c r="K2" s="196"/>
      <c r="L2" s="196"/>
      <c r="M2" s="196"/>
      <c r="T2" s="196" t="s">
        <v>302</v>
      </c>
      <c r="U2" s="525">
        <v>6</v>
      </c>
      <c r="V2" s="525"/>
      <c r="W2" s="196" t="s">
        <v>299</v>
      </c>
      <c r="X2" s="526">
        <f>IF(U2=0,"",YEAR(DATE(2018+U2,1,1)))</f>
        <v>2024</v>
      </c>
      <c r="Y2" s="526"/>
      <c r="Z2" s="199" t="s">
        <v>303</v>
      </c>
      <c r="AA2" s="199" t="s">
        <v>304</v>
      </c>
      <c r="AB2" s="525">
        <v>4</v>
      </c>
      <c r="AC2" s="525"/>
      <c r="AD2" s="199" t="s">
        <v>305</v>
      </c>
      <c r="AJ2" s="197"/>
      <c r="AK2" s="196" t="s">
        <v>306</v>
      </c>
      <c r="AL2" s="196" t="s">
        <v>299</v>
      </c>
      <c r="AM2" s="525"/>
      <c r="AN2" s="525"/>
      <c r="AO2" s="525"/>
      <c r="AP2" s="525"/>
      <c r="AQ2" s="525"/>
      <c r="AR2" s="525"/>
      <c r="AS2" s="525"/>
      <c r="AT2" s="525"/>
      <c r="AU2" s="525"/>
      <c r="AV2" s="525"/>
      <c r="AW2" s="525"/>
      <c r="AX2" s="525"/>
      <c r="AY2" s="525"/>
      <c r="AZ2" s="525"/>
      <c r="BA2" s="525"/>
      <c r="BB2" s="197" t="s">
        <v>301</v>
      </c>
      <c r="BC2" s="196"/>
      <c r="BD2" s="196"/>
      <c r="BE2" s="196"/>
    </row>
    <row r="3" spans="2:57" s="199" customFormat="1" ht="20.25" customHeight="1" x14ac:dyDescent="0.2">
      <c r="D3" s="195"/>
      <c r="H3" s="195"/>
      <c r="I3" s="196"/>
      <c r="J3" s="196"/>
      <c r="K3" s="196"/>
      <c r="L3" s="196"/>
      <c r="M3" s="196"/>
      <c r="T3" s="203"/>
      <c r="U3" s="204"/>
      <c r="V3" s="204"/>
      <c r="W3" s="205"/>
      <c r="X3" s="204"/>
      <c r="Y3" s="204"/>
      <c r="Z3" s="206"/>
      <c r="AA3" s="206"/>
      <c r="AB3" s="204"/>
      <c r="AC3" s="204"/>
      <c r="AD3" s="207"/>
      <c r="AJ3" s="197"/>
      <c r="AK3" s="196"/>
      <c r="AL3" s="196"/>
      <c r="AM3" s="200"/>
      <c r="AN3" s="200"/>
      <c r="AO3" s="200"/>
      <c r="AP3" s="200"/>
      <c r="AQ3" s="200"/>
      <c r="AR3" s="200"/>
      <c r="AS3" s="200"/>
      <c r="AT3" s="200"/>
      <c r="AU3" s="200"/>
      <c r="AV3" s="200"/>
      <c r="AW3" s="200"/>
      <c r="AX3" s="200"/>
      <c r="AY3" s="208" t="s">
        <v>308</v>
      </c>
      <c r="AZ3" s="527" t="s">
        <v>309</v>
      </c>
      <c r="BA3" s="527"/>
      <c r="BB3" s="527"/>
      <c r="BC3" s="527"/>
      <c r="BD3" s="196"/>
      <c r="BE3" s="196"/>
    </row>
    <row r="4" spans="2:57" s="199" customFormat="1" ht="20.25" customHeight="1" x14ac:dyDescent="0.2">
      <c r="B4" s="209"/>
      <c r="C4" s="209"/>
      <c r="D4" s="209"/>
      <c r="E4" s="209"/>
      <c r="F4" s="209"/>
      <c r="G4" s="209"/>
      <c r="H4" s="209"/>
      <c r="I4" s="209"/>
      <c r="J4" s="210"/>
      <c r="K4" s="211"/>
      <c r="L4" s="211"/>
      <c r="M4" s="211"/>
      <c r="N4" s="211"/>
      <c r="O4" s="211"/>
      <c r="P4" s="212"/>
      <c r="Q4" s="211"/>
      <c r="R4" s="211"/>
      <c r="Z4" s="206"/>
      <c r="AA4" s="206"/>
      <c r="AB4" s="204"/>
      <c r="AC4" s="204"/>
      <c r="AD4" s="207"/>
      <c r="AJ4" s="197"/>
      <c r="AK4" s="196"/>
      <c r="AL4" s="196"/>
      <c r="AM4" s="200"/>
      <c r="AN4" s="200"/>
      <c r="AO4" s="200"/>
      <c r="AP4" s="200"/>
      <c r="AQ4" s="200"/>
      <c r="AR4" s="200"/>
      <c r="AS4" s="200"/>
      <c r="AT4" s="200"/>
      <c r="AU4" s="200"/>
      <c r="AV4" s="200"/>
      <c r="AW4" s="200"/>
      <c r="AX4" s="200"/>
      <c r="AY4" s="208" t="s">
        <v>310</v>
      </c>
      <c r="AZ4" s="527" t="s">
        <v>311</v>
      </c>
      <c r="BA4" s="527"/>
      <c r="BB4" s="527"/>
      <c r="BC4" s="527"/>
      <c r="BD4" s="196"/>
      <c r="BE4" s="196"/>
    </row>
    <row r="5" spans="2:57" s="199" customFormat="1" ht="20.25" customHeight="1" x14ac:dyDescent="0.2">
      <c r="B5" s="213"/>
      <c r="C5" s="213"/>
      <c r="D5" s="213"/>
      <c r="E5" s="213"/>
      <c r="F5" s="213"/>
      <c r="G5" s="213"/>
      <c r="H5" s="213"/>
      <c r="I5" s="213"/>
      <c r="J5" s="211"/>
      <c r="K5" s="214"/>
      <c r="L5" s="215"/>
      <c r="M5" s="215"/>
      <c r="N5" s="215"/>
      <c r="O5" s="215"/>
      <c r="P5" s="213"/>
      <c r="Q5" s="209"/>
      <c r="R5" s="209"/>
      <c r="S5" s="193"/>
      <c r="Z5" s="206"/>
      <c r="AA5" s="206"/>
      <c r="AB5" s="204"/>
      <c r="AC5" s="204"/>
      <c r="AD5" s="193"/>
      <c r="AE5" s="193"/>
      <c r="AF5" s="193"/>
      <c r="AG5" s="193"/>
      <c r="AJ5" s="193" t="s">
        <v>312</v>
      </c>
      <c r="AK5" s="193"/>
      <c r="AL5" s="193"/>
      <c r="AM5" s="193"/>
      <c r="AN5" s="193"/>
      <c r="AO5" s="193"/>
      <c r="AP5" s="193"/>
      <c r="AQ5" s="193"/>
      <c r="AR5" s="209"/>
      <c r="AS5" s="209"/>
      <c r="AT5" s="216"/>
      <c r="AU5" s="193"/>
      <c r="AV5" s="528">
        <v>40</v>
      </c>
      <c r="AW5" s="529"/>
      <c r="AX5" s="216" t="s">
        <v>313</v>
      </c>
      <c r="AY5" s="193"/>
      <c r="AZ5" s="528">
        <v>160</v>
      </c>
      <c r="BA5" s="529"/>
      <c r="BB5" s="216" t="s">
        <v>314</v>
      </c>
      <c r="BC5" s="193"/>
      <c r="BE5" s="196"/>
    </row>
    <row r="6" spans="2:57" s="199" customFormat="1" ht="20.25" customHeight="1" x14ac:dyDescent="0.2">
      <c r="B6" s="213"/>
      <c r="C6" s="213"/>
      <c r="D6" s="213"/>
      <c r="E6" s="213"/>
      <c r="F6" s="213"/>
      <c r="G6" s="213"/>
      <c r="H6" s="213"/>
      <c r="I6" s="213"/>
      <c r="J6" s="211"/>
      <c r="K6" s="214"/>
      <c r="L6" s="215"/>
      <c r="M6" s="215"/>
      <c r="N6" s="215"/>
      <c r="O6" s="215"/>
      <c r="P6" s="213"/>
      <c r="Q6" s="209"/>
      <c r="R6" s="209"/>
      <c r="S6" s="193"/>
      <c r="Z6" s="206"/>
      <c r="AA6" s="206"/>
      <c r="AB6" s="204"/>
      <c r="AC6" s="204"/>
      <c r="AD6" s="193"/>
      <c r="AE6" s="193"/>
      <c r="AF6" s="193"/>
      <c r="AG6" s="193"/>
      <c r="AJ6" s="193"/>
      <c r="AK6" s="193"/>
      <c r="AL6" s="193"/>
      <c r="AM6" s="193"/>
      <c r="AN6" s="193"/>
      <c r="AO6" s="193"/>
      <c r="AP6" s="193"/>
      <c r="AQ6" s="193" t="s">
        <v>315</v>
      </c>
      <c r="AR6" s="193"/>
      <c r="AS6" s="217"/>
      <c r="AT6" s="217"/>
      <c r="AU6" s="217"/>
      <c r="AV6" s="193"/>
      <c r="AW6" s="193"/>
      <c r="AX6" s="218"/>
      <c r="AY6" s="193"/>
      <c r="AZ6" s="528">
        <v>100</v>
      </c>
      <c r="BA6" s="529"/>
      <c r="BB6" s="216" t="s">
        <v>316</v>
      </c>
      <c r="BC6" s="193"/>
      <c r="BE6" s="196"/>
    </row>
    <row r="7" spans="2:57" s="199" customFormat="1" ht="20.25" customHeight="1" x14ac:dyDescent="0.2">
      <c r="B7" s="213"/>
      <c r="C7" s="213"/>
      <c r="D7" s="213"/>
      <c r="E7" s="213"/>
      <c r="F7" s="213"/>
      <c r="G7" s="213"/>
      <c r="H7" s="213"/>
      <c r="I7" s="213"/>
      <c r="J7" s="213"/>
      <c r="K7" s="219"/>
      <c r="L7" s="219"/>
      <c r="M7" s="219"/>
      <c r="N7" s="213"/>
      <c r="O7" s="220"/>
      <c r="P7" s="221"/>
      <c r="Q7" s="221"/>
      <c r="R7" s="222"/>
      <c r="S7" s="217"/>
      <c r="Z7" s="206"/>
      <c r="AA7" s="206"/>
      <c r="AB7" s="204"/>
      <c r="AC7" s="204"/>
      <c r="AD7" s="216"/>
      <c r="AE7" s="193"/>
      <c r="AF7" s="193"/>
      <c r="AG7" s="193"/>
      <c r="AL7" s="193"/>
      <c r="AM7" s="193"/>
      <c r="AN7" s="223"/>
      <c r="AO7" s="218"/>
      <c r="AP7" s="218"/>
      <c r="AQ7" s="217"/>
      <c r="AR7" s="217"/>
      <c r="AS7" s="217"/>
      <c r="AT7" s="217"/>
      <c r="AU7" s="217"/>
      <c r="AV7" s="217"/>
      <c r="AW7" s="193" t="s">
        <v>317</v>
      </c>
      <c r="AX7" s="193"/>
      <c r="AY7" s="193"/>
      <c r="AZ7" s="532">
        <f>DAY(EOMONTH(DATE(X2,AB2,1),0))</f>
        <v>30</v>
      </c>
      <c r="BA7" s="533"/>
      <c r="BB7" s="216" t="s">
        <v>318</v>
      </c>
      <c r="BE7" s="196"/>
    </row>
    <row r="8" spans="2:57" ht="5.0999999999999996" customHeight="1" thickBot="1" x14ac:dyDescent="0.25">
      <c r="C8" s="225"/>
      <c r="D8" s="225"/>
      <c r="S8" s="225"/>
      <c r="AJ8" s="225"/>
      <c r="BC8" s="226"/>
      <c r="BD8" s="226"/>
      <c r="BE8" s="226"/>
    </row>
    <row r="9" spans="2:57" ht="20.25" customHeight="1" thickBot="1" x14ac:dyDescent="0.25">
      <c r="B9" s="534" t="s">
        <v>319</v>
      </c>
      <c r="C9" s="537" t="s">
        <v>320</v>
      </c>
      <c r="D9" s="538"/>
      <c r="E9" s="543" t="s">
        <v>321</v>
      </c>
      <c r="F9" s="538"/>
      <c r="G9" s="543" t="s">
        <v>322</v>
      </c>
      <c r="H9" s="537"/>
      <c r="I9" s="537"/>
      <c r="J9" s="537"/>
      <c r="K9" s="538"/>
      <c r="L9" s="543" t="s">
        <v>323</v>
      </c>
      <c r="M9" s="537"/>
      <c r="N9" s="537"/>
      <c r="O9" s="546"/>
      <c r="P9" s="549" t="s">
        <v>324</v>
      </c>
      <c r="Q9" s="550"/>
      <c r="R9" s="550"/>
      <c r="S9" s="550"/>
      <c r="T9" s="550"/>
      <c r="U9" s="550"/>
      <c r="V9" s="550"/>
      <c r="W9" s="550"/>
      <c r="X9" s="550"/>
      <c r="Y9" s="550"/>
      <c r="Z9" s="550"/>
      <c r="AA9" s="550"/>
      <c r="AB9" s="550"/>
      <c r="AC9" s="550"/>
      <c r="AD9" s="550"/>
      <c r="AE9" s="550"/>
      <c r="AF9" s="550"/>
      <c r="AG9" s="550"/>
      <c r="AH9" s="550"/>
      <c r="AI9" s="550"/>
      <c r="AJ9" s="550"/>
      <c r="AK9" s="550"/>
      <c r="AL9" s="550"/>
      <c r="AM9" s="550"/>
      <c r="AN9" s="550"/>
      <c r="AO9" s="550"/>
      <c r="AP9" s="550"/>
      <c r="AQ9" s="550"/>
      <c r="AR9" s="550"/>
      <c r="AS9" s="550"/>
      <c r="AT9" s="550"/>
      <c r="AU9" s="551" t="str">
        <f>IF(AZ3="４週","(10)1～4週目の勤務時間数合計","(10)1か月の勤務時間数合計")</f>
        <v>(10)1～4週目の勤務時間数合計</v>
      </c>
      <c r="AV9" s="552"/>
      <c r="AW9" s="551" t="s">
        <v>325</v>
      </c>
      <c r="AX9" s="552"/>
      <c r="AY9" s="559" t="s">
        <v>326</v>
      </c>
      <c r="AZ9" s="559"/>
      <c r="BA9" s="559"/>
      <c r="BB9" s="559"/>
      <c r="BC9" s="559"/>
      <c r="BD9" s="559"/>
    </row>
    <row r="10" spans="2:57" ht="20.25" customHeight="1" thickBot="1" x14ac:dyDescent="0.25">
      <c r="B10" s="535"/>
      <c r="C10" s="539"/>
      <c r="D10" s="540"/>
      <c r="E10" s="544"/>
      <c r="F10" s="540"/>
      <c r="G10" s="544"/>
      <c r="H10" s="539"/>
      <c r="I10" s="539"/>
      <c r="J10" s="539"/>
      <c r="K10" s="540"/>
      <c r="L10" s="544"/>
      <c r="M10" s="539"/>
      <c r="N10" s="539"/>
      <c r="O10" s="547"/>
      <c r="P10" s="561" t="s">
        <v>327</v>
      </c>
      <c r="Q10" s="562"/>
      <c r="R10" s="562"/>
      <c r="S10" s="562"/>
      <c r="T10" s="562"/>
      <c r="U10" s="562"/>
      <c r="V10" s="563"/>
      <c r="W10" s="561" t="s">
        <v>328</v>
      </c>
      <c r="X10" s="562"/>
      <c r="Y10" s="562"/>
      <c r="Z10" s="562"/>
      <c r="AA10" s="562"/>
      <c r="AB10" s="562"/>
      <c r="AC10" s="563"/>
      <c r="AD10" s="561" t="s">
        <v>329</v>
      </c>
      <c r="AE10" s="562"/>
      <c r="AF10" s="562"/>
      <c r="AG10" s="562"/>
      <c r="AH10" s="562"/>
      <c r="AI10" s="562"/>
      <c r="AJ10" s="563"/>
      <c r="AK10" s="561" t="s">
        <v>330</v>
      </c>
      <c r="AL10" s="562"/>
      <c r="AM10" s="562"/>
      <c r="AN10" s="562"/>
      <c r="AO10" s="562"/>
      <c r="AP10" s="562"/>
      <c r="AQ10" s="563"/>
      <c r="AR10" s="561" t="s">
        <v>331</v>
      </c>
      <c r="AS10" s="562"/>
      <c r="AT10" s="563"/>
      <c r="AU10" s="553"/>
      <c r="AV10" s="554"/>
      <c r="AW10" s="553"/>
      <c r="AX10" s="554"/>
      <c r="AY10" s="559"/>
      <c r="AZ10" s="559"/>
      <c r="BA10" s="559"/>
      <c r="BB10" s="559"/>
      <c r="BC10" s="559"/>
      <c r="BD10" s="559"/>
    </row>
    <row r="11" spans="2:57" ht="20.25" customHeight="1" thickBot="1" x14ac:dyDescent="0.25">
      <c r="B11" s="535"/>
      <c r="C11" s="539"/>
      <c r="D11" s="540"/>
      <c r="E11" s="544"/>
      <c r="F11" s="540"/>
      <c r="G11" s="544"/>
      <c r="H11" s="539"/>
      <c r="I11" s="539"/>
      <c r="J11" s="539"/>
      <c r="K11" s="540"/>
      <c r="L11" s="544"/>
      <c r="M11" s="539"/>
      <c r="N11" s="539"/>
      <c r="O11" s="547"/>
      <c r="P11" s="229">
        <f>DAY(DATE($X$2,$AB$2,1))</f>
        <v>1</v>
      </c>
      <c r="Q11" s="230">
        <f>DAY(DATE($X$2,$AB$2,2))</f>
        <v>2</v>
      </c>
      <c r="R11" s="230">
        <f>DAY(DATE($X$2,$AB$2,3))</f>
        <v>3</v>
      </c>
      <c r="S11" s="230">
        <f>DAY(DATE($X$2,$AB$2,4))</f>
        <v>4</v>
      </c>
      <c r="T11" s="230">
        <f>DAY(DATE($X$2,$AB$2,5))</f>
        <v>5</v>
      </c>
      <c r="U11" s="230">
        <f>DAY(DATE($X$2,$AB$2,6))</f>
        <v>6</v>
      </c>
      <c r="V11" s="231">
        <f>DAY(DATE($X$2,$AB$2,7))</f>
        <v>7</v>
      </c>
      <c r="W11" s="229">
        <f>DAY(DATE($X$2,$AB$2,8))</f>
        <v>8</v>
      </c>
      <c r="X11" s="230">
        <f>DAY(DATE($X$2,$AB$2,9))</f>
        <v>9</v>
      </c>
      <c r="Y11" s="230">
        <f>DAY(DATE($X$2,$AB$2,10))</f>
        <v>10</v>
      </c>
      <c r="Z11" s="230">
        <f>DAY(DATE($X$2,$AB$2,11))</f>
        <v>11</v>
      </c>
      <c r="AA11" s="230">
        <f>DAY(DATE($X$2,$AB$2,12))</f>
        <v>12</v>
      </c>
      <c r="AB11" s="230">
        <f>DAY(DATE($X$2,$AB$2,13))</f>
        <v>13</v>
      </c>
      <c r="AC11" s="231">
        <f>DAY(DATE($X$2,$AB$2,14))</f>
        <v>14</v>
      </c>
      <c r="AD11" s="229">
        <f>DAY(DATE($X$2,$AB$2,15))</f>
        <v>15</v>
      </c>
      <c r="AE11" s="230">
        <f>DAY(DATE($X$2,$AB$2,16))</f>
        <v>16</v>
      </c>
      <c r="AF11" s="230">
        <f>DAY(DATE($X$2,$AB$2,17))</f>
        <v>17</v>
      </c>
      <c r="AG11" s="230">
        <f>DAY(DATE($X$2,$AB$2,18))</f>
        <v>18</v>
      </c>
      <c r="AH11" s="230">
        <f>DAY(DATE($X$2,$AB$2,19))</f>
        <v>19</v>
      </c>
      <c r="AI11" s="230">
        <f>DAY(DATE($X$2,$AB$2,20))</f>
        <v>20</v>
      </c>
      <c r="AJ11" s="231">
        <f>DAY(DATE($X$2,$AB$2,21))</f>
        <v>21</v>
      </c>
      <c r="AK11" s="229">
        <f>DAY(DATE($X$2,$AB$2,22))</f>
        <v>22</v>
      </c>
      <c r="AL11" s="230">
        <f>DAY(DATE($X$2,$AB$2,23))</f>
        <v>23</v>
      </c>
      <c r="AM11" s="230">
        <f>DAY(DATE($X$2,$AB$2,24))</f>
        <v>24</v>
      </c>
      <c r="AN11" s="230">
        <f>DAY(DATE($X$2,$AB$2,25))</f>
        <v>25</v>
      </c>
      <c r="AO11" s="230">
        <f>DAY(DATE($X$2,$AB$2,26))</f>
        <v>26</v>
      </c>
      <c r="AP11" s="230">
        <f>DAY(DATE($X$2,$AB$2,27))</f>
        <v>27</v>
      </c>
      <c r="AQ11" s="231">
        <f>DAY(DATE($X$2,$AB$2,28))</f>
        <v>28</v>
      </c>
      <c r="AR11" s="229" t="str">
        <f>IF(AZ3="暦月",IF(DAY(DATE($X$2,$AB$2,29))=29,29,""),"")</f>
        <v/>
      </c>
      <c r="AS11" s="230" t="str">
        <f>IF(AZ3="暦月",IF(DAY(DATE($X$2,$AB$2,30))=30,30,""),"")</f>
        <v/>
      </c>
      <c r="AT11" s="268" t="str">
        <f>IF(AZ3="暦月",IF(DAY(DATE($X$2,$AB$2,31))=31,31,""),"")</f>
        <v/>
      </c>
      <c r="AU11" s="553"/>
      <c r="AV11" s="554"/>
      <c r="AW11" s="553"/>
      <c r="AX11" s="554"/>
      <c r="AY11" s="559"/>
      <c r="AZ11" s="559"/>
      <c r="BA11" s="559"/>
      <c r="BB11" s="559"/>
      <c r="BC11" s="559"/>
      <c r="BD11" s="559"/>
    </row>
    <row r="12" spans="2:57" ht="20.25" hidden="1" customHeight="1" thickBot="1" x14ac:dyDescent="0.25">
      <c r="B12" s="535"/>
      <c r="C12" s="539"/>
      <c r="D12" s="540"/>
      <c r="E12" s="544"/>
      <c r="F12" s="540"/>
      <c r="G12" s="544"/>
      <c r="H12" s="539"/>
      <c r="I12" s="539"/>
      <c r="J12" s="539"/>
      <c r="K12" s="540"/>
      <c r="L12" s="544"/>
      <c r="M12" s="539"/>
      <c r="N12" s="539"/>
      <c r="O12" s="547"/>
      <c r="P12" s="229">
        <f>WEEKDAY(DATE($X$2,$AB$2,1))</f>
        <v>2</v>
      </c>
      <c r="Q12" s="230">
        <f>WEEKDAY(DATE($X$2,$AB$2,2))</f>
        <v>3</v>
      </c>
      <c r="R12" s="230">
        <f>WEEKDAY(DATE($X$2,$AB$2,3))</f>
        <v>4</v>
      </c>
      <c r="S12" s="230">
        <f>WEEKDAY(DATE($X$2,$AB$2,4))</f>
        <v>5</v>
      </c>
      <c r="T12" s="230">
        <f>WEEKDAY(DATE($X$2,$AB$2,5))</f>
        <v>6</v>
      </c>
      <c r="U12" s="230">
        <f>WEEKDAY(DATE($X$2,$AB$2,6))</f>
        <v>7</v>
      </c>
      <c r="V12" s="231">
        <f>WEEKDAY(DATE($X$2,$AB$2,7))</f>
        <v>1</v>
      </c>
      <c r="W12" s="229">
        <f>WEEKDAY(DATE($X$2,$AB$2,8))</f>
        <v>2</v>
      </c>
      <c r="X12" s="230">
        <f>WEEKDAY(DATE($X$2,$AB$2,9))</f>
        <v>3</v>
      </c>
      <c r="Y12" s="230">
        <f>WEEKDAY(DATE($X$2,$AB$2,10))</f>
        <v>4</v>
      </c>
      <c r="Z12" s="230">
        <f>WEEKDAY(DATE($X$2,$AB$2,11))</f>
        <v>5</v>
      </c>
      <c r="AA12" s="230">
        <f>WEEKDAY(DATE($X$2,$AB$2,12))</f>
        <v>6</v>
      </c>
      <c r="AB12" s="230">
        <f>WEEKDAY(DATE($X$2,$AB$2,13))</f>
        <v>7</v>
      </c>
      <c r="AC12" s="231">
        <f>WEEKDAY(DATE($X$2,$AB$2,14))</f>
        <v>1</v>
      </c>
      <c r="AD12" s="229">
        <f>WEEKDAY(DATE($X$2,$AB$2,15))</f>
        <v>2</v>
      </c>
      <c r="AE12" s="230">
        <f>WEEKDAY(DATE($X$2,$AB$2,16))</f>
        <v>3</v>
      </c>
      <c r="AF12" s="230">
        <f>WEEKDAY(DATE($X$2,$AB$2,17))</f>
        <v>4</v>
      </c>
      <c r="AG12" s="230">
        <f>WEEKDAY(DATE($X$2,$AB$2,18))</f>
        <v>5</v>
      </c>
      <c r="AH12" s="230">
        <f>WEEKDAY(DATE($X$2,$AB$2,19))</f>
        <v>6</v>
      </c>
      <c r="AI12" s="230">
        <f>WEEKDAY(DATE($X$2,$AB$2,20))</f>
        <v>7</v>
      </c>
      <c r="AJ12" s="231">
        <f>WEEKDAY(DATE($X$2,$AB$2,21))</f>
        <v>1</v>
      </c>
      <c r="AK12" s="229">
        <f>WEEKDAY(DATE($X$2,$AB$2,22))</f>
        <v>2</v>
      </c>
      <c r="AL12" s="230">
        <f>WEEKDAY(DATE($X$2,$AB$2,23))</f>
        <v>3</v>
      </c>
      <c r="AM12" s="230">
        <f>WEEKDAY(DATE($X$2,$AB$2,24))</f>
        <v>4</v>
      </c>
      <c r="AN12" s="230">
        <f>WEEKDAY(DATE($X$2,$AB$2,25))</f>
        <v>5</v>
      </c>
      <c r="AO12" s="230">
        <f>WEEKDAY(DATE($X$2,$AB$2,26))</f>
        <v>6</v>
      </c>
      <c r="AP12" s="230">
        <f>WEEKDAY(DATE($X$2,$AB$2,27))</f>
        <v>7</v>
      </c>
      <c r="AQ12" s="231">
        <f>WEEKDAY(DATE($X$2,$AB$2,28))</f>
        <v>1</v>
      </c>
      <c r="AR12" s="229">
        <f>IF(AR11=29,WEEKDAY(DATE($X$2,$AB$2,29)),0)</f>
        <v>0</v>
      </c>
      <c r="AS12" s="230">
        <f>IF(AS11=30,WEEKDAY(DATE($X$2,$AB$2,30)),0)</f>
        <v>0</v>
      </c>
      <c r="AT12" s="268">
        <f>IF(AT11=31,WEEKDAY(DATE($X$2,$AB$2,31)),0)</f>
        <v>0</v>
      </c>
      <c r="AU12" s="555"/>
      <c r="AV12" s="556"/>
      <c r="AW12" s="555"/>
      <c r="AX12" s="556"/>
      <c r="AY12" s="560"/>
      <c r="AZ12" s="560"/>
      <c r="BA12" s="560"/>
      <c r="BB12" s="560"/>
      <c r="BC12" s="560"/>
      <c r="BD12" s="560"/>
    </row>
    <row r="13" spans="2:57" ht="20.25" customHeight="1" thickBot="1" x14ac:dyDescent="0.25">
      <c r="B13" s="536"/>
      <c r="C13" s="541"/>
      <c r="D13" s="542"/>
      <c r="E13" s="545"/>
      <c r="F13" s="542"/>
      <c r="G13" s="545"/>
      <c r="H13" s="541"/>
      <c r="I13" s="541"/>
      <c r="J13" s="541"/>
      <c r="K13" s="542"/>
      <c r="L13" s="545"/>
      <c r="M13" s="541"/>
      <c r="N13" s="541"/>
      <c r="O13" s="548"/>
      <c r="P13" s="232" t="str">
        <f>IF(P12=1,"日",IF(P12=2,"月",IF(P12=3,"火",IF(P12=4,"水",IF(P12=5,"木",IF(P12=6,"金","土"))))))</f>
        <v>月</v>
      </c>
      <c r="Q13" s="233" t="str">
        <f t="shared" ref="Q13:AQ13" si="0">IF(Q12=1,"日",IF(Q12=2,"月",IF(Q12=3,"火",IF(Q12=4,"水",IF(Q12=5,"木",IF(Q12=6,"金","土"))))))</f>
        <v>火</v>
      </c>
      <c r="R13" s="233" t="str">
        <f t="shared" si="0"/>
        <v>水</v>
      </c>
      <c r="S13" s="233" t="str">
        <f t="shared" si="0"/>
        <v>木</v>
      </c>
      <c r="T13" s="233" t="str">
        <f t="shared" si="0"/>
        <v>金</v>
      </c>
      <c r="U13" s="233" t="str">
        <f t="shared" si="0"/>
        <v>土</v>
      </c>
      <c r="V13" s="234" t="str">
        <f t="shared" si="0"/>
        <v>日</v>
      </c>
      <c r="W13" s="232" t="str">
        <f t="shared" si="0"/>
        <v>月</v>
      </c>
      <c r="X13" s="233" t="str">
        <f t="shared" si="0"/>
        <v>火</v>
      </c>
      <c r="Y13" s="233" t="str">
        <f t="shared" si="0"/>
        <v>水</v>
      </c>
      <c r="Z13" s="233" t="str">
        <f t="shared" si="0"/>
        <v>木</v>
      </c>
      <c r="AA13" s="233" t="str">
        <f t="shared" si="0"/>
        <v>金</v>
      </c>
      <c r="AB13" s="233" t="str">
        <f t="shared" si="0"/>
        <v>土</v>
      </c>
      <c r="AC13" s="234" t="str">
        <f t="shared" si="0"/>
        <v>日</v>
      </c>
      <c r="AD13" s="232" t="str">
        <f t="shared" si="0"/>
        <v>月</v>
      </c>
      <c r="AE13" s="233" t="str">
        <f t="shared" si="0"/>
        <v>火</v>
      </c>
      <c r="AF13" s="233" t="str">
        <f t="shared" si="0"/>
        <v>水</v>
      </c>
      <c r="AG13" s="233" t="str">
        <f t="shared" si="0"/>
        <v>木</v>
      </c>
      <c r="AH13" s="233" t="str">
        <f t="shared" si="0"/>
        <v>金</v>
      </c>
      <c r="AI13" s="233" t="str">
        <f t="shared" si="0"/>
        <v>土</v>
      </c>
      <c r="AJ13" s="234" t="str">
        <f t="shared" si="0"/>
        <v>日</v>
      </c>
      <c r="AK13" s="232" t="str">
        <f t="shared" si="0"/>
        <v>月</v>
      </c>
      <c r="AL13" s="233" t="str">
        <f t="shared" si="0"/>
        <v>火</v>
      </c>
      <c r="AM13" s="233" t="str">
        <f t="shared" si="0"/>
        <v>水</v>
      </c>
      <c r="AN13" s="233" t="str">
        <f t="shared" si="0"/>
        <v>木</v>
      </c>
      <c r="AO13" s="233" t="str">
        <f t="shared" si="0"/>
        <v>金</v>
      </c>
      <c r="AP13" s="233" t="str">
        <f t="shared" si="0"/>
        <v>土</v>
      </c>
      <c r="AQ13" s="234" t="str">
        <f t="shared" si="0"/>
        <v>日</v>
      </c>
      <c r="AR13" s="233" t="str">
        <f>IF(AR12=1,"日",IF(AR12=2,"月",IF(AR12=3,"火",IF(AR12=4,"水",IF(AR12=5,"木",IF(AR12=6,"金",IF(AR12=0,"","土")))))))</f>
        <v/>
      </c>
      <c r="AS13" s="233" t="str">
        <f>IF(AS12=1,"日",IF(AS12=2,"月",IF(AS12=3,"火",IF(AS12=4,"水",IF(AS12=5,"木",IF(AS12=6,"金",IF(AS12=0,"","土")))))))</f>
        <v/>
      </c>
      <c r="AT13" s="269" t="str">
        <f>IF(AT12=1,"日",IF(AT12=2,"月",IF(AT12=3,"火",IF(AT12=4,"水",IF(AT12=5,"木",IF(AT12=6,"金",IF(AT12=0,"","土")))))))</f>
        <v/>
      </c>
      <c r="AU13" s="557"/>
      <c r="AV13" s="558"/>
      <c r="AW13" s="557"/>
      <c r="AX13" s="558"/>
      <c r="AY13" s="560"/>
      <c r="AZ13" s="560"/>
      <c r="BA13" s="560"/>
      <c r="BB13" s="560"/>
      <c r="BC13" s="560"/>
      <c r="BD13" s="560"/>
    </row>
    <row r="14" spans="2:57" ht="39.9" customHeight="1" x14ac:dyDescent="0.2">
      <c r="B14" s="235">
        <v>1</v>
      </c>
      <c r="C14" s="584"/>
      <c r="D14" s="585"/>
      <c r="E14" s="586"/>
      <c r="F14" s="587"/>
      <c r="G14" s="588"/>
      <c r="H14" s="589"/>
      <c r="I14" s="589"/>
      <c r="J14" s="589"/>
      <c r="K14" s="590"/>
      <c r="L14" s="591"/>
      <c r="M14" s="592"/>
      <c r="N14" s="592"/>
      <c r="O14" s="593"/>
      <c r="P14" s="236"/>
      <c r="Q14" s="237"/>
      <c r="R14" s="237"/>
      <c r="S14" s="237"/>
      <c r="T14" s="237"/>
      <c r="U14" s="237"/>
      <c r="V14" s="238"/>
      <c r="W14" s="236"/>
      <c r="X14" s="237"/>
      <c r="Y14" s="237"/>
      <c r="Z14" s="237"/>
      <c r="AA14" s="237"/>
      <c r="AB14" s="237"/>
      <c r="AC14" s="238"/>
      <c r="AD14" s="236"/>
      <c r="AE14" s="237"/>
      <c r="AF14" s="237"/>
      <c r="AG14" s="237"/>
      <c r="AH14" s="237"/>
      <c r="AI14" s="237"/>
      <c r="AJ14" s="238"/>
      <c r="AK14" s="236"/>
      <c r="AL14" s="237"/>
      <c r="AM14" s="237"/>
      <c r="AN14" s="237"/>
      <c r="AO14" s="237"/>
      <c r="AP14" s="237"/>
      <c r="AQ14" s="238"/>
      <c r="AR14" s="236"/>
      <c r="AS14" s="237"/>
      <c r="AT14" s="238"/>
      <c r="AU14" s="594">
        <f>IF($AZ$3="４週",SUM(P14:AQ14),IF($AZ$3="暦月",SUM(P14:AT14),""))</f>
        <v>0</v>
      </c>
      <c r="AV14" s="595"/>
      <c r="AW14" s="596">
        <f t="shared" ref="AW14:AW31" si="1">IF($AZ$3="４週",AU14/4,IF($AZ$3="暦月",AU14/($AZ$7/7),""))</f>
        <v>0</v>
      </c>
      <c r="AX14" s="597"/>
      <c r="AY14" s="564"/>
      <c r="AZ14" s="565"/>
      <c r="BA14" s="565"/>
      <c r="BB14" s="565"/>
      <c r="BC14" s="565"/>
      <c r="BD14" s="566"/>
    </row>
    <row r="15" spans="2:57" ht="39.9" customHeight="1" x14ac:dyDescent="0.2">
      <c r="B15" s="239">
        <f t="shared" ref="B15:B31" si="2">B14+1</f>
        <v>2</v>
      </c>
      <c r="C15" s="567"/>
      <c r="D15" s="568"/>
      <c r="E15" s="569"/>
      <c r="F15" s="570"/>
      <c r="G15" s="571"/>
      <c r="H15" s="572"/>
      <c r="I15" s="572"/>
      <c r="J15" s="572"/>
      <c r="K15" s="573"/>
      <c r="L15" s="574"/>
      <c r="M15" s="575"/>
      <c r="N15" s="575"/>
      <c r="O15" s="576"/>
      <c r="P15" s="240"/>
      <c r="Q15" s="241"/>
      <c r="R15" s="241"/>
      <c r="S15" s="241"/>
      <c r="T15" s="241"/>
      <c r="U15" s="241"/>
      <c r="V15" s="242"/>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2"/>
      <c r="AU15" s="577">
        <f>IF($AZ$3="４週",SUM(P15:AQ15),IF($AZ$3="暦月",SUM(P15:AT15),""))</f>
        <v>0</v>
      </c>
      <c r="AV15" s="578"/>
      <c r="AW15" s="579">
        <f t="shared" si="1"/>
        <v>0</v>
      </c>
      <c r="AX15" s="580"/>
      <c r="AY15" s="581"/>
      <c r="AZ15" s="582"/>
      <c r="BA15" s="582"/>
      <c r="BB15" s="582"/>
      <c r="BC15" s="582"/>
      <c r="BD15" s="583"/>
    </row>
    <row r="16" spans="2:57" ht="39.9" customHeight="1" x14ac:dyDescent="0.2">
      <c r="B16" s="239">
        <f t="shared" si="2"/>
        <v>3</v>
      </c>
      <c r="C16" s="567"/>
      <c r="D16" s="568"/>
      <c r="E16" s="569"/>
      <c r="F16" s="570"/>
      <c r="G16" s="571"/>
      <c r="H16" s="572"/>
      <c r="I16" s="572"/>
      <c r="J16" s="572"/>
      <c r="K16" s="573"/>
      <c r="L16" s="574"/>
      <c r="M16" s="575"/>
      <c r="N16" s="575"/>
      <c r="O16" s="576"/>
      <c r="P16" s="240"/>
      <c r="Q16" s="241"/>
      <c r="R16" s="241"/>
      <c r="S16" s="241"/>
      <c r="T16" s="241"/>
      <c r="U16" s="241"/>
      <c r="V16" s="242"/>
      <c r="W16" s="240"/>
      <c r="X16" s="241"/>
      <c r="Y16" s="241"/>
      <c r="Z16" s="241"/>
      <c r="AA16" s="241"/>
      <c r="AB16" s="241"/>
      <c r="AC16" s="242"/>
      <c r="AD16" s="240"/>
      <c r="AE16" s="241"/>
      <c r="AF16" s="241"/>
      <c r="AG16" s="241"/>
      <c r="AH16" s="241"/>
      <c r="AI16" s="241"/>
      <c r="AJ16" s="242"/>
      <c r="AK16" s="240"/>
      <c r="AL16" s="241"/>
      <c r="AM16" s="241"/>
      <c r="AN16" s="241"/>
      <c r="AO16" s="241"/>
      <c r="AP16" s="241"/>
      <c r="AQ16" s="242"/>
      <c r="AR16" s="240"/>
      <c r="AS16" s="241"/>
      <c r="AT16" s="242"/>
      <c r="AU16" s="577">
        <f>IF($AZ$3="４週",SUM(P16:AQ16),IF($AZ$3="暦月",SUM(P16:AT16),""))</f>
        <v>0</v>
      </c>
      <c r="AV16" s="578"/>
      <c r="AW16" s="579">
        <f t="shared" si="1"/>
        <v>0</v>
      </c>
      <c r="AX16" s="580"/>
      <c r="AY16" s="581"/>
      <c r="AZ16" s="582"/>
      <c r="BA16" s="582"/>
      <c r="BB16" s="582"/>
      <c r="BC16" s="582"/>
      <c r="BD16" s="583"/>
    </row>
    <row r="17" spans="2:56" ht="39.9" customHeight="1" x14ac:dyDescent="0.2">
      <c r="B17" s="239">
        <f t="shared" si="2"/>
        <v>4</v>
      </c>
      <c r="C17" s="567"/>
      <c r="D17" s="568"/>
      <c r="E17" s="569"/>
      <c r="F17" s="570"/>
      <c r="G17" s="571"/>
      <c r="H17" s="572"/>
      <c r="I17" s="572"/>
      <c r="J17" s="572"/>
      <c r="K17" s="573"/>
      <c r="L17" s="574"/>
      <c r="M17" s="575"/>
      <c r="N17" s="575"/>
      <c r="O17" s="576"/>
      <c r="P17" s="240"/>
      <c r="Q17" s="241"/>
      <c r="R17" s="241"/>
      <c r="S17" s="241"/>
      <c r="T17" s="241"/>
      <c r="U17" s="241"/>
      <c r="V17" s="242"/>
      <c r="W17" s="240"/>
      <c r="X17" s="241"/>
      <c r="Y17" s="241"/>
      <c r="Z17" s="241"/>
      <c r="AA17" s="241"/>
      <c r="AB17" s="241"/>
      <c r="AC17" s="242"/>
      <c r="AD17" s="240"/>
      <c r="AE17" s="241"/>
      <c r="AF17" s="241"/>
      <c r="AG17" s="241"/>
      <c r="AH17" s="241"/>
      <c r="AI17" s="241"/>
      <c r="AJ17" s="242"/>
      <c r="AK17" s="240"/>
      <c r="AL17" s="241"/>
      <c r="AM17" s="241"/>
      <c r="AN17" s="241"/>
      <c r="AO17" s="241"/>
      <c r="AP17" s="241"/>
      <c r="AQ17" s="242"/>
      <c r="AR17" s="240"/>
      <c r="AS17" s="241"/>
      <c r="AT17" s="242"/>
      <c r="AU17" s="577">
        <f>IF($AZ$3="４週",SUM(P17:AQ17),IF($AZ$3="暦月",SUM(P17:AT17),""))</f>
        <v>0</v>
      </c>
      <c r="AV17" s="578"/>
      <c r="AW17" s="579">
        <f t="shared" si="1"/>
        <v>0</v>
      </c>
      <c r="AX17" s="580"/>
      <c r="AY17" s="581"/>
      <c r="AZ17" s="582"/>
      <c r="BA17" s="582"/>
      <c r="BB17" s="582"/>
      <c r="BC17" s="582"/>
      <c r="BD17" s="583"/>
    </row>
    <row r="18" spans="2:56" ht="39.9" customHeight="1" x14ac:dyDescent="0.2">
      <c r="B18" s="239">
        <f t="shared" si="2"/>
        <v>5</v>
      </c>
      <c r="C18" s="567"/>
      <c r="D18" s="568"/>
      <c r="E18" s="569"/>
      <c r="F18" s="570"/>
      <c r="G18" s="571"/>
      <c r="H18" s="572"/>
      <c r="I18" s="572"/>
      <c r="J18" s="572"/>
      <c r="K18" s="573"/>
      <c r="L18" s="574"/>
      <c r="M18" s="575"/>
      <c r="N18" s="575"/>
      <c r="O18" s="576"/>
      <c r="P18" s="240"/>
      <c r="Q18" s="241"/>
      <c r="R18" s="241"/>
      <c r="S18" s="241"/>
      <c r="T18" s="241"/>
      <c r="U18" s="241"/>
      <c r="V18" s="242"/>
      <c r="W18" s="240"/>
      <c r="X18" s="241"/>
      <c r="Y18" s="241"/>
      <c r="Z18" s="241"/>
      <c r="AA18" s="241"/>
      <c r="AB18" s="241"/>
      <c r="AC18" s="242"/>
      <c r="AD18" s="240"/>
      <c r="AE18" s="241"/>
      <c r="AF18" s="241"/>
      <c r="AG18" s="241"/>
      <c r="AH18" s="241"/>
      <c r="AI18" s="241"/>
      <c r="AJ18" s="242"/>
      <c r="AK18" s="240"/>
      <c r="AL18" s="241"/>
      <c r="AM18" s="241"/>
      <c r="AN18" s="241"/>
      <c r="AO18" s="241"/>
      <c r="AP18" s="241"/>
      <c r="AQ18" s="242"/>
      <c r="AR18" s="240"/>
      <c r="AS18" s="241"/>
      <c r="AT18" s="242"/>
      <c r="AU18" s="577">
        <f t="shared" ref="AU18:AU31" si="3">IF($AZ$3="４週",SUM(P18:AQ18),IF($AZ$3="暦月",SUM(P18:AT18),""))</f>
        <v>0</v>
      </c>
      <c r="AV18" s="578"/>
      <c r="AW18" s="579">
        <f t="shared" si="1"/>
        <v>0</v>
      </c>
      <c r="AX18" s="580"/>
      <c r="AY18" s="581"/>
      <c r="AZ18" s="582"/>
      <c r="BA18" s="582"/>
      <c r="BB18" s="582"/>
      <c r="BC18" s="582"/>
      <c r="BD18" s="583"/>
    </row>
    <row r="19" spans="2:56" ht="39.9" customHeight="1" x14ac:dyDescent="0.2">
      <c r="B19" s="239">
        <f t="shared" si="2"/>
        <v>6</v>
      </c>
      <c r="C19" s="567"/>
      <c r="D19" s="568"/>
      <c r="E19" s="569"/>
      <c r="F19" s="570"/>
      <c r="G19" s="571"/>
      <c r="H19" s="572"/>
      <c r="I19" s="572"/>
      <c r="J19" s="572"/>
      <c r="K19" s="573"/>
      <c r="L19" s="574"/>
      <c r="M19" s="575"/>
      <c r="N19" s="575"/>
      <c r="O19" s="576"/>
      <c r="P19" s="240"/>
      <c r="Q19" s="241"/>
      <c r="R19" s="241"/>
      <c r="S19" s="241"/>
      <c r="T19" s="241"/>
      <c r="U19" s="241"/>
      <c r="V19" s="242"/>
      <c r="W19" s="240"/>
      <c r="X19" s="241"/>
      <c r="Y19" s="241"/>
      <c r="Z19" s="241"/>
      <c r="AA19" s="241"/>
      <c r="AB19" s="241"/>
      <c r="AC19" s="242"/>
      <c r="AD19" s="240"/>
      <c r="AE19" s="241"/>
      <c r="AF19" s="241"/>
      <c r="AG19" s="241"/>
      <c r="AH19" s="241"/>
      <c r="AI19" s="241"/>
      <c r="AJ19" s="242"/>
      <c r="AK19" s="240"/>
      <c r="AL19" s="241"/>
      <c r="AM19" s="241"/>
      <c r="AN19" s="241"/>
      <c r="AO19" s="241"/>
      <c r="AP19" s="241"/>
      <c r="AQ19" s="242"/>
      <c r="AR19" s="240"/>
      <c r="AS19" s="241"/>
      <c r="AT19" s="242"/>
      <c r="AU19" s="577">
        <f t="shared" si="3"/>
        <v>0</v>
      </c>
      <c r="AV19" s="578"/>
      <c r="AW19" s="579">
        <f t="shared" si="1"/>
        <v>0</v>
      </c>
      <c r="AX19" s="580"/>
      <c r="AY19" s="581"/>
      <c r="AZ19" s="582"/>
      <c r="BA19" s="582"/>
      <c r="BB19" s="582"/>
      <c r="BC19" s="582"/>
      <c r="BD19" s="583"/>
    </row>
    <row r="20" spans="2:56" ht="39.9" customHeight="1" x14ac:dyDescent="0.2">
      <c r="B20" s="239">
        <f t="shared" si="2"/>
        <v>7</v>
      </c>
      <c r="C20" s="567"/>
      <c r="D20" s="568"/>
      <c r="E20" s="569"/>
      <c r="F20" s="570"/>
      <c r="G20" s="571"/>
      <c r="H20" s="572"/>
      <c r="I20" s="572"/>
      <c r="J20" s="572"/>
      <c r="K20" s="573"/>
      <c r="L20" s="574"/>
      <c r="M20" s="575"/>
      <c r="N20" s="575"/>
      <c r="O20" s="576"/>
      <c r="P20" s="240"/>
      <c r="Q20" s="241"/>
      <c r="R20" s="241"/>
      <c r="S20" s="241"/>
      <c r="T20" s="241"/>
      <c r="U20" s="241"/>
      <c r="V20" s="242"/>
      <c r="W20" s="240"/>
      <c r="X20" s="241"/>
      <c r="Y20" s="241"/>
      <c r="Z20" s="241"/>
      <c r="AA20" s="241"/>
      <c r="AB20" s="241"/>
      <c r="AC20" s="242"/>
      <c r="AD20" s="240"/>
      <c r="AE20" s="241"/>
      <c r="AF20" s="241"/>
      <c r="AG20" s="241"/>
      <c r="AH20" s="241"/>
      <c r="AI20" s="241"/>
      <c r="AJ20" s="242"/>
      <c r="AK20" s="240"/>
      <c r="AL20" s="241"/>
      <c r="AM20" s="241"/>
      <c r="AN20" s="241"/>
      <c r="AO20" s="241"/>
      <c r="AP20" s="241"/>
      <c r="AQ20" s="242"/>
      <c r="AR20" s="240"/>
      <c r="AS20" s="241"/>
      <c r="AT20" s="242"/>
      <c r="AU20" s="577">
        <f>IF($AZ$3="４週",SUM(P20:AQ20),IF($AZ$3="暦月",SUM(P20:AT20),""))</f>
        <v>0</v>
      </c>
      <c r="AV20" s="578"/>
      <c r="AW20" s="579">
        <f t="shared" si="1"/>
        <v>0</v>
      </c>
      <c r="AX20" s="580"/>
      <c r="AY20" s="581"/>
      <c r="AZ20" s="582"/>
      <c r="BA20" s="582"/>
      <c r="BB20" s="582"/>
      <c r="BC20" s="582"/>
      <c r="BD20" s="583"/>
    </row>
    <row r="21" spans="2:56" ht="39.9" customHeight="1" x14ac:dyDescent="0.2">
      <c r="B21" s="239">
        <f t="shared" si="2"/>
        <v>8</v>
      </c>
      <c r="C21" s="567"/>
      <c r="D21" s="568"/>
      <c r="E21" s="569"/>
      <c r="F21" s="570"/>
      <c r="G21" s="571"/>
      <c r="H21" s="572"/>
      <c r="I21" s="572"/>
      <c r="J21" s="572"/>
      <c r="K21" s="573"/>
      <c r="L21" s="574"/>
      <c r="M21" s="575"/>
      <c r="N21" s="575"/>
      <c r="O21" s="576"/>
      <c r="P21" s="240"/>
      <c r="Q21" s="241"/>
      <c r="R21" s="241"/>
      <c r="S21" s="241"/>
      <c r="T21" s="241"/>
      <c r="U21" s="241"/>
      <c r="V21" s="242"/>
      <c r="W21" s="240"/>
      <c r="X21" s="241"/>
      <c r="Y21" s="241"/>
      <c r="Z21" s="241"/>
      <c r="AA21" s="241"/>
      <c r="AB21" s="241"/>
      <c r="AC21" s="242"/>
      <c r="AD21" s="240"/>
      <c r="AE21" s="241"/>
      <c r="AF21" s="241"/>
      <c r="AG21" s="241"/>
      <c r="AH21" s="241"/>
      <c r="AI21" s="241"/>
      <c r="AJ21" s="242"/>
      <c r="AK21" s="240"/>
      <c r="AL21" s="241"/>
      <c r="AM21" s="241"/>
      <c r="AN21" s="241"/>
      <c r="AO21" s="241"/>
      <c r="AP21" s="241"/>
      <c r="AQ21" s="242"/>
      <c r="AR21" s="240"/>
      <c r="AS21" s="241"/>
      <c r="AT21" s="242"/>
      <c r="AU21" s="577">
        <f t="shared" si="3"/>
        <v>0</v>
      </c>
      <c r="AV21" s="578"/>
      <c r="AW21" s="579">
        <f t="shared" si="1"/>
        <v>0</v>
      </c>
      <c r="AX21" s="580"/>
      <c r="AY21" s="581"/>
      <c r="AZ21" s="582"/>
      <c r="BA21" s="582"/>
      <c r="BB21" s="582"/>
      <c r="BC21" s="582"/>
      <c r="BD21" s="583"/>
    </row>
    <row r="22" spans="2:56" ht="39.9" customHeight="1" x14ac:dyDescent="0.2">
      <c r="B22" s="239">
        <f t="shared" si="2"/>
        <v>9</v>
      </c>
      <c r="C22" s="567"/>
      <c r="D22" s="568"/>
      <c r="E22" s="569"/>
      <c r="F22" s="570"/>
      <c r="G22" s="571"/>
      <c r="H22" s="572"/>
      <c r="I22" s="572"/>
      <c r="J22" s="572"/>
      <c r="K22" s="573"/>
      <c r="L22" s="574"/>
      <c r="M22" s="575"/>
      <c r="N22" s="575"/>
      <c r="O22" s="576"/>
      <c r="P22" s="240"/>
      <c r="Q22" s="241"/>
      <c r="R22" s="241"/>
      <c r="S22" s="241"/>
      <c r="T22" s="241"/>
      <c r="U22" s="241"/>
      <c r="V22" s="242"/>
      <c r="W22" s="240"/>
      <c r="X22" s="241"/>
      <c r="Y22" s="241"/>
      <c r="Z22" s="241"/>
      <c r="AA22" s="241"/>
      <c r="AB22" s="241"/>
      <c r="AC22" s="242"/>
      <c r="AD22" s="240"/>
      <c r="AE22" s="241"/>
      <c r="AF22" s="241"/>
      <c r="AG22" s="241"/>
      <c r="AH22" s="241"/>
      <c r="AI22" s="241"/>
      <c r="AJ22" s="242"/>
      <c r="AK22" s="240"/>
      <c r="AL22" s="241"/>
      <c r="AM22" s="241"/>
      <c r="AN22" s="241"/>
      <c r="AO22" s="241"/>
      <c r="AP22" s="241"/>
      <c r="AQ22" s="242"/>
      <c r="AR22" s="240"/>
      <c r="AS22" s="241"/>
      <c r="AT22" s="242"/>
      <c r="AU22" s="577">
        <f t="shared" si="3"/>
        <v>0</v>
      </c>
      <c r="AV22" s="578"/>
      <c r="AW22" s="579">
        <f t="shared" si="1"/>
        <v>0</v>
      </c>
      <c r="AX22" s="580"/>
      <c r="AY22" s="581"/>
      <c r="AZ22" s="582"/>
      <c r="BA22" s="582"/>
      <c r="BB22" s="582"/>
      <c r="BC22" s="582"/>
      <c r="BD22" s="583"/>
    </row>
    <row r="23" spans="2:56" ht="39.9" customHeight="1" x14ac:dyDescent="0.2">
      <c r="B23" s="239">
        <f t="shared" si="2"/>
        <v>10</v>
      </c>
      <c r="C23" s="567"/>
      <c r="D23" s="568"/>
      <c r="E23" s="569"/>
      <c r="F23" s="570"/>
      <c r="G23" s="571"/>
      <c r="H23" s="572"/>
      <c r="I23" s="572"/>
      <c r="J23" s="572"/>
      <c r="K23" s="573"/>
      <c r="L23" s="574"/>
      <c r="M23" s="575"/>
      <c r="N23" s="575"/>
      <c r="O23" s="576"/>
      <c r="P23" s="240"/>
      <c r="Q23" s="241"/>
      <c r="R23" s="241"/>
      <c r="S23" s="241"/>
      <c r="T23" s="241"/>
      <c r="U23" s="241"/>
      <c r="V23" s="242"/>
      <c r="W23" s="240"/>
      <c r="X23" s="241"/>
      <c r="Y23" s="241"/>
      <c r="Z23" s="241"/>
      <c r="AA23" s="241"/>
      <c r="AB23" s="241"/>
      <c r="AC23" s="242"/>
      <c r="AD23" s="240"/>
      <c r="AE23" s="241"/>
      <c r="AF23" s="241"/>
      <c r="AG23" s="241"/>
      <c r="AH23" s="241"/>
      <c r="AI23" s="241"/>
      <c r="AJ23" s="242"/>
      <c r="AK23" s="240"/>
      <c r="AL23" s="241"/>
      <c r="AM23" s="241"/>
      <c r="AN23" s="241"/>
      <c r="AO23" s="241"/>
      <c r="AP23" s="241"/>
      <c r="AQ23" s="242"/>
      <c r="AR23" s="240"/>
      <c r="AS23" s="241"/>
      <c r="AT23" s="242"/>
      <c r="AU23" s="577">
        <f t="shared" si="3"/>
        <v>0</v>
      </c>
      <c r="AV23" s="578"/>
      <c r="AW23" s="579">
        <f t="shared" si="1"/>
        <v>0</v>
      </c>
      <c r="AX23" s="580"/>
      <c r="AY23" s="581"/>
      <c r="AZ23" s="582"/>
      <c r="BA23" s="582"/>
      <c r="BB23" s="582"/>
      <c r="BC23" s="582"/>
      <c r="BD23" s="583"/>
    </row>
    <row r="24" spans="2:56" ht="39.9" customHeight="1" x14ac:dyDescent="0.2">
      <c r="B24" s="239">
        <f t="shared" si="2"/>
        <v>11</v>
      </c>
      <c r="C24" s="567"/>
      <c r="D24" s="568"/>
      <c r="E24" s="569"/>
      <c r="F24" s="570"/>
      <c r="G24" s="571"/>
      <c r="H24" s="572"/>
      <c r="I24" s="572"/>
      <c r="J24" s="572"/>
      <c r="K24" s="573"/>
      <c r="L24" s="574"/>
      <c r="M24" s="575"/>
      <c r="N24" s="575"/>
      <c r="O24" s="576"/>
      <c r="P24" s="240"/>
      <c r="Q24" s="241"/>
      <c r="R24" s="241"/>
      <c r="S24" s="241"/>
      <c r="T24" s="241"/>
      <c r="U24" s="241"/>
      <c r="V24" s="242"/>
      <c r="W24" s="240"/>
      <c r="X24" s="241"/>
      <c r="Y24" s="241"/>
      <c r="Z24" s="241"/>
      <c r="AA24" s="241"/>
      <c r="AB24" s="241"/>
      <c r="AC24" s="242"/>
      <c r="AD24" s="240"/>
      <c r="AE24" s="241"/>
      <c r="AF24" s="241"/>
      <c r="AG24" s="241"/>
      <c r="AH24" s="241"/>
      <c r="AI24" s="241"/>
      <c r="AJ24" s="242"/>
      <c r="AK24" s="240"/>
      <c r="AL24" s="241"/>
      <c r="AM24" s="241"/>
      <c r="AN24" s="241"/>
      <c r="AO24" s="241"/>
      <c r="AP24" s="241"/>
      <c r="AQ24" s="242"/>
      <c r="AR24" s="240"/>
      <c r="AS24" s="241"/>
      <c r="AT24" s="242"/>
      <c r="AU24" s="577">
        <f t="shared" si="3"/>
        <v>0</v>
      </c>
      <c r="AV24" s="578"/>
      <c r="AW24" s="579">
        <f t="shared" si="1"/>
        <v>0</v>
      </c>
      <c r="AX24" s="580"/>
      <c r="AY24" s="581"/>
      <c r="AZ24" s="582"/>
      <c r="BA24" s="582"/>
      <c r="BB24" s="582"/>
      <c r="BC24" s="582"/>
      <c r="BD24" s="583"/>
    </row>
    <row r="25" spans="2:56" ht="39.9" customHeight="1" x14ac:dyDescent="0.2">
      <c r="B25" s="239">
        <f t="shared" si="2"/>
        <v>12</v>
      </c>
      <c r="C25" s="567"/>
      <c r="D25" s="568"/>
      <c r="E25" s="569"/>
      <c r="F25" s="570"/>
      <c r="G25" s="571"/>
      <c r="H25" s="572"/>
      <c r="I25" s="572"/>
      <c r="J25" s="572"/>
      <c r="K25" s="573"/>
      <c r="L25" s="574"/>
      <c r="M25" s="575"/>
      <c r="N25" s="575"/>
      <c r="O25" s="576"/>
      <c r="P25" s="240"/>
      <c r="Q25" s="241"/>
      <c r="R25" s="241"/>
      <c r="S25" s="241"/>
      <c r="T25" s="241"/>
      <c r="U25" s="241"/>
      <c r="V25" s="242"/>
      <c r="W25" s="240"/>
      <c r="X25" s="241"/>
      <c r="Y25" s="241"/>
      <c r="Z25" s="241"/>
      <c r="AA25" s="241"/>
      <c r="AB25" s="241"/>
      <c r="AC25" s="242"/>
      <c r="AD25" s="240"/>
      <c r="AE25" s="241"/>
      <c r="AF25" s="241"/>
      <c r="AG25" s="241"/>
      <c r="AH25" s="241"/>
      <c r="AI25" s="241"/>
      <c r="AJ25" s="242"/>
      <c r="AK25" s="240"/>
      <c r="AL25" s="241"/>
      <c r="AM25" s="241"/>
      <c r="AN25" s="241"/>
      <c r="AO25" s="241"/>
      <c r="AP25" s="241"/>
      <c r="AQ25" s="242"/>
      <c r="AR25" s="240"/>
      <c r="AS25" s="241"/>
      <c r="AT25" s="242"/>
      <c r="AU25" s="577">
        <f t="shared" si="3"/>
        <v>0</v>
      </c>
      <c r="AV25" s="578"/>
      <c r="AW25" s="579">
        <f t="shared" si="1"/>
        <v>0</v>
      </c>
      <c r="AX25" s="580"/>
      <c r="AY25" s="581"/>
      <c r="AZ25" s="582"/>
      <c r="BA25" s="582"/>
      <c r="BB25" s="582"/>
      <c r="BC25" s="582"/>
      <c r="BD25" s="583"/>
    </row>
    <row r="26" spans="2:56" ht="39.9" customHeight="1" x14ac:dyDescent="0.2">
      <c r="B26" s="239">
        <f t="shared" si="2"/>
        <v>13</v>
      </c>
      <c r="C26" s="567"/>
      <c r="D26" s="568"/>
      <c r="E26" s="569"/>
      <c r="F26" s="570"/>
      <c r="G26" s="571"/>
      <c r="H26" s="572"/>
      <c r="I26" s="572"/>
      <c r="J26" s="572"/>
      <c r="K26" s="573"/>
      <c r="L26" s="574"/>
      <c r="M26" s="575"/>
      <c r="N26" s="575"/>
      <c r="O26" s="576"/>
      <c r="P26" s="240"/>
      <c r="Q26" s="241"/>
      <c r="R26" s="241"/>
      <c r="S26" s="241"/>
      <c r="T26" s="241"/>
      <c r="U26" s="241"/>
      <c r="V26" s="242"/>
      <c r="W26" s="240"/>
      <c r="X26" s="241"/>
      <c r="Y26" s="241"/>
      <c r="Z26" s="241"/>
      <c r="AA26" s="241"/>
      <c r="AB26" s="241"/>
      <c r="AC26" s="242"/>
      <c r="AD26" s="240"/>
      <c r="AE26" s="241"/>
      <c r="AF26" s="241"/>
      <c r="AG26" s="241"/>
      <c r="AH26" s="241"/>
      <c r="AI26" s="241"/>
      <c r="AJ26" s="242"/>
      <c r="AK26" s="240"/>
      <c r="AL26" s="241"/>
      <c r="AM26" s="241"/>
      <c r="AN26" s="241"/>
      <c r="AO26" s="241"/>
      <c r="AP26" s="241"/>
      <c r="AQ26" s="242"/>
      <c r="AR26" s="240"/>
      <c r="AS26" s="241"/>
      <c r="AT26" s="242"/>
      <c r="AU26" s="577">
        <f t="shared" si="3"/>
        <v>0</v>
      </c>
      <c r="AV26" s="578"/>
      <c r="AW26" s="579">
        <f t="shared" si="1"/>
        <v>0</v>
      </c>
      <c r="AX26" s="580"/>
      <c r="AY26" s="581"/>
      <c r="AZ26" s="582"/>
      <c r="BA26" s="582"/>
      <c r="BB26" s="582"/>
      <c r="BC26" s="582"/>
      <c r="BD26" s="583"/>
    </row>
    <row r="27" spans="2:56" ht="39.9" customHeight="1" x14ac:dyDescent="0.2">
      <c r="B27" s="239">
        <f t="shared" si="2"/>
        <v>14</v>
      </c>
      <c r="C27" s="567"/>
      <c r="D27" s="568"/>
      <c r="E27" s="569"/>
      <c r="F27" s="570"/>
      <c r="G27" s="571"/>
      <c r="H27" s="572"/>
      <c r="I27" s="572"/>
      <c r="J27" s="572"/>
      <c r="K27" s="573"/>
      <c r="L27" s="574"/>
      <c r="M27" s="575"/>
      <c r="N27" s="575"/>
      <c r="O27" s="576"/>
      <c r="P27" s="240"/>
      <c r="Q27" s="241"/>
      <c r="R27" s="241"/>
      <c r="S27" s="241"/>
      <c r="T27" s="241"/>
      <c r="U27" s="241"/>
      <c r="V27" s="242"/>
      <c r="W27" s="240"/>
      <c r="X27" s="241"/>
      <c r="Y27" s="241"/>
      <c r="Z27" s="241"/>
      <c r="AA27" s="241"/>
      <c r="AB27" s="241"/>
      <c r="AC27" s="242"/>
      <c r="AD27" s="240"/>
      <c r="AE27" s="241"/>
      <c r="AF27" s="241"/>
      <c r="AG27" s="241"/>
      <c r="AH27" s="241"/>
      <c r="AI27" s="241"/>
      <c r="AJ27" s="242"/>
      <c r="AK27" s="240"/>
      <c r="AL27" s="241"/>
      <c r="AM27" s="241"/>
      <c r="AN27" s="241"/>
      <c r="AO27" s="241"/>
      <c r="AP27" s="241"/>
      <c r="AQ27" s="242"/>
      <c r="AR27" s="240"/>
      <c r="AS27" s="241"/>
      <c r="AT27" s="242"/>
      <c r="AU27" s="577">
        <f t="shared" si="3"/>
        <v>0</v>
      </c>
      <c r="AV27" s="578"/>
      <c r="AW27" s="579">
        <f t="shared" si="1"/>
        <v>0</v>
      </c>
      <c r="AX27" s="580"/>
      <c r="AY27" s="581"/>
      <c r="AZ27" s="582"/>
      <c r="BA27" s="582"/>
      <c r="BB27" s="582"/>
      <c r="BC27" s="582"/>
      <c r="BD27" s="583"/>
    </row>
    <row r="28" spans="2:56" ht="39.9" customHeight="1" x14ac:dyDescent="0.2">
      <c r="B28" s="239">
        <f t="shared" si="2"/>
        <v>15</v>
      </c>
      <c r="C28" s="567"/>
      <c r="D28" s="568"/>
      <c r="E28" s="569"/>
      <c r="F28" s="570"/>
      <c r="G28" s="571"/>
      <c r="H28" s="572"/>
      <c r="I28" s="572"/>
      <c r="J28" s="572"/>
      <c r="K28" s="573"/>
      <c r="L28" s="574"/>
      <c r="M28" s="575"/>
      <c r="N28" s="575"/>
      <c r="O28" s="576"/>
      <c r="P28" s="240"/>
      <c r="Q28" s="241"/>
      <c r="R28" s="241"/>
      <c r="S28" s="241"/>
      <c r="T28" s="241"/>
      <c r="U28" s="241"/>
      <c r="V28" s="242"/>
      <c r="W28" s="240"/>
      <c r="X28" s="241"/>
      <c r="Y28" s="241"/>
      <c r="Z28" s="241"/>
      <c r="AA28" s="241"/>
      <c r="AB28" s="241"/>
      <c r="AC28" s="242"/>
      <c r="AD28" s="240"/>
      <c r="AE28" s="241"/>
      <c r="AF28" s="241"/>
      <c r="AG28" s="241"/>
      <c r="AH28" s="241"/>
      <c r="AI28" s="241"/>
      <c r="AJ28" s="242"/>
      <c r="AK28" s="240"/>
      <c r="AL28" s="241"/>
      <c r="AM28" s="241"/>
      <c r="AN28" s="241"/>
      <c r="AO28" s="241"/>
      <c r="AP28" s="241"/>
      <c r="AQ28" s="242"/>
      <c r="AR28" s="240"/>
      <c r="AS28" s="241"/>
      <c r="AT28" s="242"/>
      <c r="AU28" s="577">
        <f t="shared" si="3"/>
        <v>0</v>
      </c>
      <c r="AV28" s="578"/>
      <c r="AW28" s="579">
        <f t="shared" si="1"/>
        <v>0</v>
      </c>
      <c r="AX28" s="580"/>
      <c r="AY28" s="581"/>
      <c r="AZ28" s="582"/>
      <c r="BA28" s="582"/>
      <c r="BB28" s="582"/>
      <c r="BC28" s="582"/>
      <c r="BD28" s="583"/>
    </row>
    <row r="29" spans="2:56" ht="39.9" customHeight="1" x14ac:dyDescent="0.2">
      <c r="B29" s="239">
        <f t="shared" si="2"/>
        <v>16</v>
      </c>
      <c r="C29" s="567"/>
      <c r="D29" s="568"/>
      <c r="E29" s="569"/>
      <c r="F29" s="570"/>
      <c r="G29" s="571"/>
      <c r="H29" s="572"/>
      <c r="I29" s="572"/>
      <c r="J29" s="572"/>
      <c r="K29" s="573"/>
      <c r="L29" s="574"/>
      <c r="M29" s="575"/>
      <c r="N29" s="575"/>
      <c r="O29" s="576"/>
      <c r="P29" s="240"/>
      <c r="Q29" s="241"/>
      <c r="R29" s="241"/>
      <c r="S29" s="241"/>
      <c r="T29" s="241"/>
      <c r="U29" s="241"/>
      <c r="V29" s="242"/>
      <c r="W29" s="240"/>
      <c r="X29" s="241"/>
      <c r="Y29" s="241"/>
      <c r="Z29" s="241"/>
      <c r="AA29" s="241"/>
      <c r="AB29" s="241"/>
      <c r="AC29" s="242"/>
      <c r="AD29" s="240"/>
      <c r="AE29" s="241"/>
      <c r="AF29" s="241"/>
      <c r="AG29" s="241"/>
      <c r="AH29" s="241"/>
      <c r="AI29" s="241"/>
      <c r="AJ29" s="242"/>
      <c r="AK29" s="240"/>
      <c r="AL29" s="241"/>
      <c r="AM29" s="241"/>
      <c r="AN29" s="241"/>
      <c r="AO29" s="241"/>
      <c r="AP29" s="241"/>
      <c r="AQ29" s="242"/>
      <c r="AR29" s="240"/>
      <c r="AS29" s="241"/>
      <c r="AT29" s="242"/>
      <c r="AU29" s="577">
        <f t="shared" si="3"/>
        <v>0</v>
      </c>
      <c r="AV29" s="578"/>
      <c r="AW29" s="579">
        <f t="shared" si="1"/>
        <v>0</v>
      </c>
      <c r="AX29" s="580"/>
      <c r="AY29" s="581"/>
      <c r="AZ29" s="582"/>
      <c r="BA29" s="582"/>
      <c r="BB29" s="582"/>
      <c r="BC29" s="582"/>
      <c r="BD29" s="583"/>
    </row>
    <row r="30" spans="2:56" ht="39.9" customHeight="1" x14ac:dyDescent="0.2">
      <c r="B30" s="239">
        <f t="shared" si="2"/>
        <v>17</v>
      </c>
      <c r="C30" s="567"/>
      <c r="D30" s="568"/>
      <c r="E30" s="569"/>
      <c r="F30" s="570"/>
      <c r="G30" s="571"/>
      <c r="H30" s="572"/>
      <c r="I30" s="572"/>
      <c r="J30" s="572"/>
      <c r="K30" s="573"/>
      <c r="L30" s="574"/>
      <c r="M30" s="575"/>
      <c r="N30" s="575"/>
      <c r="O30" s="576"/>
      <c r="P30" s="240"/>
      <c r="Q30" s="241"/>
      <c r="R30" s="241"/>
      <c r="S30" s="241"/>
      <c r="T30" s="241"/>
      <c r="U30" s="241"/>
      <c r="V30" s="242"/>
      <c r="W30" s="240"/>
      <c r="X30" s="241"/>
      <c r="Y30" s="241"/>
      <c r="Z30" s="241"/>
      <c r="AA30" s="241"/>
      <c r="AB30" s="241"/>
      <c r="AC30" s="242"/>
      <c r="AD30" s="240"/>
      <c r="AE30" s="241"/>
      <c r="AF30" s="241"/>
      <c r="AG30" s="241"/>
      <c r="AH30" s="241"/>
      <c r="AI30" s="241"/>
      <c r="AJ30" s="242"/>
      <c r="AK30" s="240"/>
      <c r="AL30" s="241"/>
      <c r="AM30" s="241"/>
      <c r="AN30" s="241"/>
      <c r="AO30" s="241"/>
      <c r="AP30" s="241"/>
      <c r="AQ30" s="242"/>
      <c r="AR30" s="240"/>
      <c r="AS30" s="241"/>
      <c r="AT30" s="242"/>
      <c r="AU30" s="577">
        <f t="shared" si="3"/>
        <v>0</v>
      </c>
      <c r="AV30" s="578"/>
      <c r="AW30" s="579">
        <f t="shared" si="1"/>
        <v>0</v>
      </c>
      <c r="AX30" s="580"/>
      <c r="AY30" s="581"/>
      <c r="AZ30" s="582"/>
      <c r="BA30" s="582"/>
      <c r="BB30" s="582"/>
      <c r="BC30" s="582"/>
      <c r="BD30" s="583"/>
    </row>
    <row r="31" spans="2:56" ht="39.9" customHeight="1" thickBot="1" x14ac:dyDescent="0.25">
      <c r="B31" s="243">
        <f t="shared" si="2"/>
        <v>18</v>
      </c>
      <c r="C31" s="598"/>
      <c r="D31" s="599"/>
      <c r="E31" s="600"/>
      <c r="F31" s="601"/>
      <c r="G31" s="602"/>
      <c r="H31" s="603"/>
      <c r="I31" s="603"/>
      <c r="J31" s="603"/>
      <c r="K31" s="604"/>
      <c r="L31" s="605"/>
      <c r="M31" s="606"/>
      <c r="N31" s="606"/>
      <c r="O31" s="607"/>
      <c r="P31" s="244"/>
      <c r="Q31" s="245"/>
      <c r="R31" s="245"/>
      <c r="S31" s="245"/>
      <c r="T31" s="245"/>
      <c r="U31" s="245"/>
      <c r="V31" s="246"/>
      <c r="W31" s="244"/>
      <c r="X31" s="245"/>
      <c r="Y31" s="245"/>
      <c r="Z31" s="245"/>
      <c r="AA31" s="245"/>
      <c r="AB31" s="245"/>
      <c r="AC31" s="246"/>
      <c r="AD31" s="244"/>
      <c r="AE31" s="245"/>
      <c r="AF31" s="245"/>
      <c r="AG31" s="245"/>
      <c r="AH31" s="245"/>
      <c r="AI31" s="245"/>
      <c r="AJ31" s="246"/>
      <c r="AK31" s="244"/>
      <c r="AL31" s="245"/>
      <c r="AM31" s="245"/>
      <c r="AN31" s="245"/>
      <c r="AO31" s="245"/>
      <c r="AP31" s="245"/>
      <c r="AQ31" s="246"/>
      <c r="AR31" s="244"/>
      <c r="AS31" s="245"/>
      <c r="AT31" s="246"/>
      <c r="AU31" s="608">
        <f t="shared" si="3"/>
        <v>0</v>
      </c>
      <c r="AV31" s="609"/>
      <c r="AW31" s="610">
        <f t="shared" si="1"/>
        <v>0</v>
      </c>
      <c r="AX31" s="611"/>
      <c r="AY31" s="612"/>
      <c r="AZ31" s="613"/>
      <c r="BA31" s="613"/>
      <c r="BB31" s="613"/>
      <c r="BC31" s="613"/>
      <c r="BD31" s="614"/>
    </row>
    <row r="32" spans="2:56" ht="20.25" customHeight="1" x14ac:dyDescent="0.2">
      <c r="C32" s="247"/>
      <c r="D32" s="248"/>
      <c r="E32" s="249"/>
      <c r="AC32" s="225"/>
    </row>
    <row r="33" spans="2:26" ht="20.25" customHeight="1" x14ac:dyDescent="0.2">
      <c r="B33" s="216" t="s">
        <v>342</v>
      </c>
      <c r="C33" s="216"/>
      <c r="D33" s="216"/>
      <c r="E33" s="216"/>
      <c r="F33" s="216"/>
      <c r="G33" s="216"/>
      <c r="H33" s="216"/>
      <c r="I33" s="216"/>
      <c r="J33" s="216"/>
      <c r="K33" s="216"/>
      <c r="L33" s="223"/>
      <c r="M33" s="216"/>
      <c r="N33" s="216"/>
      <c r="O33" s="216"/>
      <c r="P33" s="216"/>
      <c r="Q33" s="216"/>
      <c r="R33" s="216"/>
      <c r="S33" s="216"/>
      <c r="T33" s="216" t="s">
        <v>343</v>
      </c>
      <c r="U33" s="216"/>
      <c r="V33" s="216"/>
      <c r="W33" s="216"/>
      <c r="X33" s="216"/>
      <c r="Y33" s="216"/>
      <c r="Z33" s="251"/>
    </row>
    <row r="34" spans="2:26" ht="20.25" customHeight="1" x14ac:dyDescent="0.2">
      <c r="B34" s="216"/>
      <c r="C34" s="624" t="s">
        <v>344</v>
      </c>
      <c r="D34" s="624"/>
      <c r="E34" s="624" t="s">
        <v>345</v>
      </c>
      <c r="F34" s="624"/>
      <c r="G34" s="624"/>
      <c r="H34" s="624"/>
      <c r="I34" s="216"/>
      <c r="J34" s="626" t="s">
        <v>346</v>
      </c>
      <c r="K34" s="626"/>
      <c r="L34" s="626"/>
      <c r="M34" s="626"/>
      <c r="N34" s="216"/>
      <c r="O34" s="216"/>
      <c r="P34" s="253" t="s">
        <v>347</v>
      </c>
      <c r="Q34" s="253"/>
      <c r="R34" s="216"/>
      <c r="S34" s="216"/>
      <c r="T34" s="615" t="s">
        <v>348</v>
      </c>
      <c r="U34" s="617"/>
      <c r="V34" s="615" t="s">
        <v>349</v>
      </c>
      <c r="W34" s="616"/>
      <c r="X34" s="616"/>
      <c r="Y34" s="617"/>
      <c r="Z34" s="251"/>
    </row>
    <row r="35" spans="2:26" ht="20.25" customHeight="1" x14ac:dyDescent="0.2">
      <c r="B35" s="216"/>
      <c r="C35" s="625"/>
      <c r="D35" s="625"/>
      <c r="E35" s="625" t="s">
        <v>350</v>
      </c>
      <c r="F35" s="625"/>
      <c r="G35" s="625" t="s">
        <v>351</v>
      </c>
      <c r="H35" s="625"/>
      <c r="I35" s="216"/>
      <c r="J35" s="625" t="s">
        <v>350</v>
      </c>
      <c r="K35" s="625"/>
      <c r="L35" s="625" t="s">
        <v>351</v>
      </c>
      <c r="M35" s="625"/>
      <c r="N35" s="216"/>
      <c r="O35" s="216"/>
      <c r="P35" s="253" t="s">
        <v>352</v>
      </c>
      <c r="Q35" s="253"/>
      <c r="R35" s="216"/>
      <c r="S35" s="216"/>
      <c r="T35" s="615" t="s">
        <v>353</v>
      </c>
      <c r="U35" s="617"/>
      <c r="V35" s="615" t="s">
        <v>354</v>
      </c>
      <c r="W35" s="616"/>
      <c r="X35" s="616"/>
      <c r="Y35" s="617"/>
      <c r="Z35" s="254"/>
    </row>
    <row r="36" spans="2:26" ht="20.25" customHeight="1" x14ac:dyDescent="0.2">
      <c r="B36" s="216"/>
      <c r="C36" s="615" t="s">
        <v>353</v>
      </c>
      <c r="D36" s="617"/>
      <c r="E36" s="618">
        <f>SUMIFS($AU$14:$AV$31,$C$14:$D$31,"介護支援専門員",$E$14:$F$31,"A")</f>
        <v>0</v>
      </c>
      <c r="F36" s="619"/>
      <c r="G36" s="620">
        <f>SUMIFS($AW$14:$AX$31,$C$14:$D$31,"介護支援専門員",$E$14:$F$31,"A")</f>
        <v>0</v>
      </c>
      <c r="H36" s="621"/>
      <c r="I36" s="255"/>
      <c r="J36" s="622">
        <v>0</v>
      </c>
      <c r="K36" s="623"/>
      <c r="L36" s="622">
        <v>0</v>
      </c>
      <c r="M36" s="623"/>
      <c r="N36" s="255"/>
      <c r="O36" s="255"/>
      <c r="P36" s="622">
        <v>0</v>
      </c>
      <c r="Q36" s="623"/>
      <c r="R36" s="216"/>
      <c r="S36" s="216"/>
      <c r="T36" s="615" t="s">
        <v>355</v>
      </c>
      <c r="U36" s="617"/>
      <c r="V36" s="615" t="s">
        <v>356</v>
      </c>
      <c r="W36" s="616"/>
      <c r="X36" s="616"/>
      <c r="Y36" s="617"/>
      <c r="Z36" s="256"/>
    </row>
    <row r="37" spans="2:26" ht="20.25" customHeight="1" x14ac:dyDescent="0.2">
      <c r="B37" s="216"/>
      <c r="C37" s="615" t="s">
        <v>355</v>
      </c>
      <c r="D37" s="617"/>
      <c r="E37" s="618">
        <f>SUMIFS($AU$14:$AV$31,$C$14:$D$31,"介護支援専門員",$E$14:$F$31,"B")</f>
        <v>0</v>
      </c>
      <c r="F37" s="619"/>
      <c r="G37" s="620">
        <f>SUMIFS($AW$14:$AX$31,$C$14:$D$31,"介護支援専門員",$E$14:$F$31,"B")</f>
        <v>0</v>
      </c>
      <c r="H37" s="621"/>
      <c r="I37" s="255"/>
      <c r="J37" s="622">
        <v>0</v>
      </c>
      <c r="K37" s="623"/>
      <c r="L37" s="622">
        <v>0</v>
      </c>
      <c r="M37" s="623"/>
      <c r="N37" s="255"/>
      <c r="O37" s="255"/>
      <c r="P37" s="622">
        <v>0</v>
      </c>
      <c r="Q37" s="623"/>
      <c r="R37" s="216"/>
      <c r="S37" s="216"/>
      <c r="T37" s="615" t="s">
        <v>357</v>
      </c>
      <c r="U37" s="617"/>
      <c r="V37" s="615" t="s">
        <v>358</v>
      </c>
      <c r="W37" s="616"/>
      <c r="X37" s="616"/>
      <c r="Y37" s="617"/>
      <c r="Z37" s="256"/>
    </row>
    <row r="38" spans="2:26" ht="20.25" customHeight="1" x14ac:dyDescent="0.2">
      <c r="B38" s="216"/>
      <c r="C38" s="615" t="s">
        <v>357</v>
      </c>
      <c r="D38" s="617"/>
      <c r="E38" s="618">
        <f>SUMIFS($AU$14:$AV$31,$C$14:$D$31,"介護支援専門員",$E$14:$F$31,"C")</f>
        <v>0</v>
      </c>
      <c r="F38" s="619"/>
      <c r="G38" s="620">
        <f>SUMIFS($AW$14:$AX$31,$C$14:$D$31,"介護支援専門員",$E$14:$F$31,"C")</f>
        <v>0</v>
      </c>
      <c r="H38" s="621"/>
      <c r="I38" s="255"/>
      <c r="J38" s="622">
        <v>0</v>
      </c>
      <c r="K38" s="623"/>
      <c r="L38" s="627">
        <v>0</v>
      </c>
      <c r="M38" s="628"/>
      <c r="N38" s="255"/>
      <c r="O38" s="255"/>
      <c r="P38" s="618" t="s">
        <v>359</v>
      </c>
      <c r="Q38" s="619"/>
      <c r="R38" s="216"/>
      <c r="S38" s="216"/>
      <c r="T38" s="615" t="s">
        <v>360</v>
      </c>
      <c r="U38" s="617"/>
      <c r="V38" s="615" t="s">
        <v>361</v>
      </c>
      <c r="W38" s="616"/>
      <c r="X38" s="616"/>
      <c r="Y38" s="617"/>
      <c r="Z38" s="257"/>
    </row>
    <row r="39" spans="2:26" ht="20.25" customHeight="1" x14ac:dyDescent="0.2">
      <c r="B39" s="216"/>
      <c r="C39" s="615" t="s">
        <v>360</v>
      </c>
      <c r="D39" s="617"/>
      <c r="E39" s="618">
        <f>SUMIFS($AU$14:$AV$31,$C$14:$D$31,"介護支援専門員",$E$14:$F$31,"D")</f>
        <v>0</v>
      </c>
      <c r="F39" s="619"/>
      <c r="G39" s="620">
        <f>SUMIFS($AW$14:$AX$31,$C$14:$D$31,"介護支援専門員",$E$14:$F$31,"D")</f>
        <v>0</v>
      </c>
      <c r="H39" s="621"/>
      <c r="I39" s="255"/>
      <c r="J39" s="622">
        <v>0</v>
      </c>
      <c r="K39" s="623"/>
      <c r="L39" s="627">
        <v>0</v>
      </c>
      <c r="M39" s="628"/>
      <c r="N39" s="255"/>
      <c r="O39" s="255"/>
      <c r="P39" s="618" t="s">
        <v>359</v>
      </c>
      <c r="Q39" s="619"/>
      <c r="R39" s="216"/>
      <c r="S39" s="216"/>
      <c r="T39" s="216"/>
      <c r="U39" s="630"/>
      <c r="V39" s="630"/>
      <c r="W39" s="631"/>
      <c r="X39" s="631"/>
      <c r="Y39" s="258"/>
      <c r="Z39" s="258"/>
    </row>
    <row r="40" spans="2:26" ht="20.25" customHeight="1" x14ac:dyDescent="0.2">
      <c r="B40" s="216"/>
      <c r="C40" s="615" t="s">
        <v>362</v>
      </c>
      <c r="D40" s="617"/>
      <c r="E40" s="618">
        <f>SUM(E36:F39)</f>
        <v>0</v>
      </c>
      <c r="F40" s="619"/>
      <c r="G40" s="620">
        <f>SUM(G36:H39)</f>
        <v>0</v>
      </c>
      <c r="H40" s="621"/>
      <c r="I40" s="255"/>
      <c r="J40" s="618">
        <f>SUM(J36:K39)</f>
        <v>0</v>
      </c>
      <c r="K40" s="619"/>
      <c r="L40" s="618">
        <f>SUM(L36:M39)</f>
        <v>0</v>
      </c>
      <c r="M40" s="619"/>
      <c r="N40" s="255"/>
      <c r="O40" s="255"/>
      <c r="P40" s="618">
        <f>SUM(P36:Q37)</f>
        <v>0</v>
      </c>
      <c r="Q40" s="619"/>
      <c r="R40" s="216"/>
      <c r="S40" s="216"/>
      <c r="T40" s="216"/>
      <c r="U40" s="630"/>
      <c r="V40" s="630"/>
      <c r="W40" s="631"/>
      <c r="X40" s="631"/>
      <c r="Y40" s="259"/>
      <c r="Z40" s="259"/>
    </row>
    <row r="41" spans="2:26" ht="20.25" customHeight="1" x14ac:dyDescent="0.2">
      <c r="B41" s="216"/>
      <c r="C41" s="216"/>
      <c r="D41" s="216"/>
      <c r="E41" s="216"/>
      <c r="F41" s="216"/>
      <c r="G41" s="216"/>
      <c r="H41" s="216"/>
      <c r="I41" s="216"/>
      <c r="J41" s="216"/>
      <c r="K41" s="216"/>
      <c r="L41" s="223"/>
      <c r="M41" s="216"/>
      <c r="N41" s="216"/>
      <c r="O41" s="216"/>
      <c r="P41" s="216"/>
      <c r="Q41" s="216"/>
      <c r="R41" s="216"/>
      <c r="S41" s="216"/>
      <c r="T41" s="216"/>
      <c r="U41" s="251"/>
      <c r="V41" s="251"/>
      <c r="W41" s="251"/>
      <c r="X41" s="251"/>
      <c r="Y41" s="251"/>
      <c r="Z41" s="251"/>
    </row>
    <row r="42" spans="2:26" ht="20.25" customHeight="1" x14ac:dyDescent="0.2">
      <c r="B42" s="216"/>
      <c r="C42" s="223" t="s">
        <v>363</v>
      </c>
      <c r="D42" s="216"/>
      <c r="E42" s="216"/>
      <c r="F42" s="216"/>
      <c r="G42" s="216"/>
      <c r="H42" s="216"/>
      <c r="I42" s="260" t="s">
        <v>364</v>
      </c>
      <c r="J42" s="638" t="s">
        <v>365</v>
      </c>
      <c r="K42" s="639"/>
      <c r="L42" s="261"/>
      <c r="M42" s="260"/>
      <c r="N42" s="216"/>
      <c r="O42" s="216"/>
      <c r="P42" s="216"/>
      <c r="Q42" s="216"/>
      <c r="R42" s="216"/>
      <c r="S42" s="216"/>
      <c r="T42" s="216"/>
      <c r="U42" s="262"/>
      <c r="V42" s="251"/>
      <c r="W42" s="251"/>
      <c r="X42" s="251"/>
      <c r="Y42" s="251"/>
      <c r="Z42" s="251"/>
    </row>
    <row r="43" spans="2:26" ht="20.25" customHeight="1" x14ac:dyDescent="0.2">
      <c r="B43" s="216"/>
      <c r="C43" s="216" t="s">
        <v>366</v>
      </c>
      <c r="D43" s="216"/>
      <c r="E43" s="216"/>
      <c r="F43" s="216"/>
      <c r="G43" s="216"/>
      <c r="H43" s="216" t="s">
        <v>367</v>
      </c>
      <c r="I43" s="216"/>
      <c r="J43" s="216"/>
      <c r="K43" s="216"/>
      <c r="L43" s="223"/>
      <c r="M43" s="216"/>
      <c r="N43" s="216"/>
      <c r="O43" s="216"/>
      <c r="P43" s="216"/>
      <c r="Q43" s="216"/>
      <c r="R43" s="216"/>
      <c r="S43" s="216"/>
      <c r="T43" s="216"/>
      <c r="U43" s="251"/>
      <c r="V43" s="251"/>
      <c r="W43" s="251"/>
      <c r="X43" s="251"/>
      <c r="Y43" s="251"/>
      <c r="Z43" s="251"/>
    </row>
    <row r="44" spans="2:26" ht="20.25" customHeight="1" x14ac:dyDescent="0.2">
      <c r="B44" s="216"/>
      <c r="C44" s="216" t="str">
        <f>IF($J$42="週","対象時間数（週平均）","対象時間数（当月合計）")</f>
        <v>対象時間数（週平均）</v>
      </c>
      <c r="D44" s="216"/>
      <c r="E44" s="216"/>
      <c r="F44" s="216"/>
      <c r="G44" s="216"/>
      <c r="H44" s="216" t="str">
        <f>IF($J$42="週","週に勤務すべき時間数","当月に勤務すべき時間数")</f>
        <v>週に勤務すべき時間数</v>
      </c>
      <c r="I44" s="216"/>
      <c r="J44" s="216"/>
      <c r="K44" s="216"/>
      <c r="L44" s="223"/>
      <c r="M44" s="625" t="s">
        <v>368</v>
      </c>
      <c r="N44" s="625"/>
      <c r="O44" s="625"/>
      <c r="P44" s="625"/>
      <c r="Q44" s="216"/>
      <c r="R44" s="216"/>
      <c r="S44" s="216"/>
      <c r="T44" s="216"/>
      <c r="U44" s="251"/>
      <c r="V44" s="251"/>
      <c r="W44" s="251"/>
      <c r="X44" s="251"/>
      <c r="Y44" s="251"/>
      <c r="Z44" s="251"/>
    </row>
    <row r="45" spans="2:26" ht="20.25" customHeight="1" x14ac:dyDescent="0.2">
      <c r="B45" s="216"/>
      <c r="C45" s="640">
        <f>IF($J$42="週",L40,J40)</f>
        <v>0</v>
      </c>
      <c r="D45" s="641"/>
      <c r="E45" s="641"/>
      <c r="F45" s="642"/>
      <c r="G45" s="252" t="s">
        <v>369</v>
      </c>
      <c r="H45" s="615">
        <f>IF($J$42="週",$AV$5,$AZ$5)</f>
        <v>40</v>
      </c>
      <c r="I45" s="616"/>
      <c r="J45" s="616"/>
      <c r="K45" s="617"/>
      <c r="L45" s="252" t="s">
        <v>370</v>
      </c>
      <c r="M45" s="632">
        <f>ROUNDDOWN(C45/H45,1)</f>
        <v>0</v>
      </c>
      <c r="N45" s="633"/>
      <c r="O45" s="633"/>
      <c r="P45" s="634"/>
      <c r="Q45" s="216"/>
      <c r="R45" s="216"/>
      <c r="S45" s="216"/>
      <c r="T45" s="216"/>
      <c r="U45" s="629"/>
      <c r="V45" s="629"/>
      <c r="W45" s="629"/>
      <c r="X45" s="629"/>
      <c r="Y45" s="256"/>
      <c r="Z45" s="251"/>
    </row>
    <row r="46" spans="2:26" ht="20.25" customHeight="1" x14ac:dyDescent="0.2">
      <c r="B46" s="216"/>
      <c r="C46" s="216"/>
      <c r="D46" s="216"/>
      <c r="E46" s="216"/>
      <c r="F46" s="216"/>
      <c r="G46" s="216"/>
      <c r="H46" s="216"/>
      <c r="I46" s="216"/>
      <c r="J46" s="216"/>
      <c r="K46" s="216"/>
      <c r="L46" s="223"/>
      <c r="M46" s="216" t="s">
        <v>371</v>
      </c>
      <c r="N46" s="216"/>
      <c r="O46" s="216"/>
      <c r="P46" s="216"/>
      <c r="Q46" s="216"/>
      <c r="R46" s="216"/>
      <c r="S46" s="216"/>
      <c r="T46" s="216"/>
      <c r="U46" s="251"/>
      <c r="V46" s="251"/>
      <c r="W46" s="251"/>
      <c r="X46" s="251"/>
      <c r="Y46" s="251"/>
      <c r="Z46" s="251"/>
    </row>
    <row r="47" spans="2:26" ht="20.25" customHeight="1" x14ac:dyDescent="0.2">
      <c r="B47" s="216"/>
      <c r="C47" s="216" t="s">
        <v>372</v>
      </c>
      <c r="D47" s="216"/>
      <c r="E47" s="216"/>
      <c r="F47" s="216"/>
      <c r="G47" s="216"/>
      <c r="H47" s="216"/>
      <c r="I47" s="216"/>
      <c r="J47" s="216"/>
      <c r="K47" s="216"/>
      <c r="L47" s="223"/>
      <c r="M47" s="216"/>
      <c r="N47" s="216"/>
      <c r="O47" s="216"/>
      <c r="P47" s="216"/>
      <c r="Q47" s="216"/>
      <c r="R47" s="216"/>
      <c r="S47" s="216"/>
      <c r="T47" s="216"/>
      <c r="U47" s="216"/>
      <c r="V47" s="263"/>
      <c r="W47" s="264"/>
      <c r="X47" s="264"/>
      <c r="Y47" s="216"/>
      <c r="Z47" s="216"/>
    </row>
    <row r="48" spans="2:26" ht="20.25" customHeight="1" x14ac:dyDescent="0.2">
      <c r="B48" s="216"/>
      <c r="C48" s="216" t="s">
        <v>347</v>
      </c>
      <c r="D48" s="216"/>
      <c r="E48" s="216"/>
      <c r="F48" s="216"/>
      <c r="G48" s="216"/>
      <c r="H48" s="216"/>
      <c r="I48" s="216"/>
      <c r="J48" s="216"/>
      <c r="K48" s="216"/>
      <c r="L48" s="223"/>
      <c r="M48" s="252"/>
      <c r="N48" s="252"/>
      <c r="O48" s="252"/>
      <c r="P48" s="252"/>
      <c r="Q48" s="216"/>
      <c r="R48" s="216"/>
      <c r="S48" s="216"/>
      <c r="T48" s="216"/>
      <c r="U48" s="216"/>
      <c r="V48" s="263"/>
      <c r="W48" s="264"/>
      <c r="X48" s="264"/>
      <c r="Y48" s="216"/>
      <c r="Z48" s="216"/>
    </row>
    <row r="49" spans="2:58" ht="20.25" customHeight="1" x14ac:dyDescent="0.2">
      <c r="B49" s="216"/>
      <c r="C49" s="216" t="s">
        <v>373</v>
      </c>
      <c r="D49" s="216"/>
      <c r="E49" s="216"/>
      <c r="F49" s="216"/>
      <c r="G49" s="216"/>
      <c r="H49" s="216" t="s">
        <v>374</v>
      </c>
      <c r="I49" s="216"/>
      <c r="J49" s="216"/>
      <c r="K49" s="216"/>
      <c r="L49" s="216"/>
      <c r="M49" s="625" t="s">
        <v>362</v>
      </c>
      <c r="N49" s="625"/>
      <c r="O49" s="625"/>
      <c r="P49" s="625"/>
      <c r="Q49" s="216"/>
      <c r="R49" s="216"/>
      <c r="S49" s="216"/>
      <c r="T49" s="216"/>
      <c r="U49" s="216"/>
      <c r="V49" s="263"/>
      <c r="W49" s="264"/>
      <c r="X49" s="264"/>
      <c r="Y49" s="216"/>
      <c r="Z49" s="216"/>
    </row>
    <row r="50" spans="2:58" ht="20.25" customHeight="1" x14ac:dyDescent="0.2">
      <c r="B50" s="216"/>
      <c r="C50" s="615">
        <f>P40</f>
        <v>0</v>
      </c>
      <c r="D50" s="616"/>
      <c r="E50" s="616"/>
      <c r="F50" s="617"/>
      <c r="G50" s="252" t="s">
        <v>375</v>
      </c>
      <c r="H50" s="632">
        <f>M45</f>
        <v>0</v>
      </c>
      <c r="I50" s="633"/>
      <c r="J50" s="633"/>
      <c r="K50" s="634"/>
      <c r="L50" s="252" t="s">
        <v>370</v>
      </c>
      <c r="M50" s="635">
        <f>ROUNDDOWN(C50+H50,1)</f>
        <v>0</v>
      </c>
      <c r="N50" s="636"/>
      <c r="O50" s="636"/>
      <c r="P50" s="637"/>
      <c r="Q50" s="216"/>
      <c r="R50" s="216"/>
      <c r="S50" s="216"/>
      <c r="T50" s="216"/>
      <c r="U50" s="216"/>
      <c r="V50" s="263"/>
      <c r="W50" s="264"/>
      <c r="X50" s="264"/>
      <c r="Y50" s="216"/>
      <c r="Z50" s="216"/>
    </row>
    <row r="51" spans="2:58" ht="20.25" customHeight="1" x14ac:dyDescent="0.2">
      <c r="B51" s="216"/>
      <c r="C51" s="216"/>
      <c r="D51" s="216"/>
      <c r="E51" s="216"/>
      <c r="F51" s="216"/>
      <c r="G51" s="216"/>
      <c r="H51" s="216"/>
      <c r="I51" s="216"/>
      <c r="J51" s="216"/>
      <c r="K51" s="216"/>
      <c r="L51" s="216"/>
      <c r="M51" s="216"/>
      <c r="N51" s="223"/>
      <c r="O51" s="216"/>
      <c r="P51" s="216"/>
      <c r="Q51" s="216"/>
      <c r="R51" s="216"/>
      <c r="S51" s="216"/>
      <c r="T51" s="216"/>
      <c r="U51" s="216"/>
      <c r="V51" s="263"/>
      <c r="W51" s="264"/>
      <c r="X51" s="264"/>
      <c r="Y51" s="216"/>
      <c r="Z51" s="216"/>
    </row>
    <row r="52" spans="2:58" ht="20.25" customHeight="1" x14ac:dyDescent="0.2">
      <c r="C52" s="225"/>
      <c r="D52" s="225"/>
      <c r="T52" s="225"/>
      <c r="AJ52" s="270"/>
      <c r="AK52" s="271"/>
      <c r="AL52" s="271"/>
      <c r="BE52" s="271"/>
    </row>
    <row r="53" spans="2:58" ht="20.25" customHeight="1" x14ac:dyDescent="0.2">
      <c r="C53" s="225"/>
      <c r="D53" s="225"/>
      <c r="U53" s="225"/>
      <c r="AK53" s="270"/>
      <c r="AL53" s="271"/>
      <c r="AM53" s="271"/>
      <c r="BF53" s="271"/>
    </row>
    <row r="54" spans="2:58" ht="20.25" customHeight="1" x14ac:dyDescent="0.2">
      <c r="D54" s="225"/>
      <c r="U54" s="225"/>
      <c r="AK54" s="270"/>
      <c r="AL54" s="271"/>
      <c r="AM54" s="271"/>
      <c r="BF54" s="271"/>
    </row>
    <row r="55" spans="2:58" ht="20.25" customHeight="1" x14ac:dyDescent="0.2">
      <c r="C55" s="225"/>
      <c r="D55" s="225"/>
      <c r="U55" s="225"/>
      <c r="AK55" s="270"/>
      <c r="AL55" s="271"/>
      <c r="AM55" s="271"/>
      <c r="BF55" s="271"/>
    </row>
    <row r="56" spans="2:58" ht="20.25" customHeight="1" x14ac:dyDescent="0.2">
      <c r="C56" s="270"/>
      <c r="D56" s="270"/>
      <c r="E56" s="270"/>
      <c r="F56" s="270"/>
      <c r="G56" s="270"/>
      <c r="H56" s="270"/>
      <c r="I56" s="270"/>
      <c r="J56" s="270"/>
      <c r="K56" s="270"/>
      <c r="L56" s="270"/>
      <c r="M56" s="270"/>
      <c r="N56" s="270"/>
      <c r="O56" s="270"/>
      <c r="P56" s="270"/>
      <c r="Q56" s="270"/>
      <c r="R56" s="270"/>
      <c r="S56" s="270"/>
      <c r="T56" s="270"/>
      <c r="U56" s="271"/>
      <c r="V56" s="271"/>
      <c r="W56" s="270"/>
      <c r="X56" s="270"/>
      <c r="Y56" s="270"/>
      <c r="Z56" s="270"/>
      <c r="AA56" s="270"/>
      <c r="AB56" s="270"/>
      <c r="AC56" s="270"/>
      <c r="AD56" s="270"/>
      <c r="AE56" s="270"/>
      <c r="AF56" s="270"/>
      <c r="AG56" s="270"/>
      <c r="AH56" s="270"/>
      <c r="AI56" s="270"/>
      <c r="AJ56" s="270"/>
      <c r="AK56" s="270"/>
      <c r="AL56" s="271"/>
      <c r="AM56" s="271"/>
      <c r="BF56" s="271"/>
    </row>
    <row r="57" spans="2:58" ht="20.25" customHeight="1" x14ac:dyDescent="0.2">
      <c r="C57" s="270"/>
      <c r="D57" s="270"/>
      <c r="E57" s="270"/>
      <c r="F57" s="270"/>
      <c r="G57" s="270"/>
      <c r="H57" s="270"/>
      <c r="I57" s="270"/>
      <c r="J57" s="270"/>
      <c r="K57" s="270"/>
      <c r="L57" s="270"/>
      <c r="M57" s="270"/>
      <c r="N57" s="270"/>
      <c r="O57" s="270"/>
      <c r="P57" s="270"/>
      <c r="Q57" s="270"/>
      <c r="R57" s="270"/>
      <c r="S57" s="270"/>
      <c r="T57" s="270"/>
      <c r="U57" s="271"/>
      <c r="V57" s="271"/>
      <c r="W57" s="270"/>
      <c r="X57" s="270"/>
      <c r="Y57" s="270"/>
      <c r="Z57" s="270"/>
      <c r="AA57" s="270"/>
      <c r="AB57" s="270"/>
      <c r="AC57" s="270"/>
      <c r="AD57" s="270"/>
      <c r="AE57" s="270"/>
      <c r="AF57" s="270"/>
      <c r="AG57" s="270"/>
      <c r="AH57" s="270"/>
      <c r="AI57" s="270"/>
      <c r="AJ57" s="270"/>
      <c r="AK57" s="270"/>
      <c r="AL57" s="271"/>
      <c r="AM57" s="271"/>
      <c r="BF57" s="271"/>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2"/>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allowBlank="1" showInputMessage="1" showErrorMessage="1" error="入力可能範囲　32～40" sqref="AZ6" xr:uid="{6E246465-27E1-44D2-B23C-0D7B3ABE16AC}"/>
    <dataValidation type="list" allowBlank="1" showInputMessage="1" sqref="E14:F31" xr:uid="{0D8F8917-3A1B-4F60-A9C1-AE0A993CFFF2}">
      <formula1>"A, B, C, D"</formula1>
    </dataValidation>
    <dataValidation type="list" allowBlank="1" showInputMessage="1" showErrorMessage="1" sqref="AZ4:BC4" xr:uid="{7D2CCF14-6F1B-4E0C-8F38-2269A82712CE}">
      <formula1>"予定,実績,予定・実績"</formula1>
    </dataValidation>
    <dataValidation type="list" errorStyle="warning" allowBlank="1" showInputMessage="1" error="リストにない場合のみ、入力してください。" sqref="G14:K31" xr:uid="{C59E539B-F372-4123-B4F5-0F19B300710D}">
      <formula1>INDIRECT(C14)</formula1>
    </dataValidation>
    <dataValidation type="list" allowBlank="1" showInputMessage="1" sqref="C14:D31" xr:uid="{F496E893-8E8F-45CB-80EE-D8942D53AD37}">
      <formula1>職種</formula1>
    </dataValidation>
    <dataValidation type="list" allowBlank="1" showInputMessage="1" showErrorMessage="1" sqref="AZ3" xr:uid="{3DCC7E64-F09A-40EC-9470-A4E1A1F4025D}">
      <formula1>"４週,暦月"</formula1>
    </dataValidation>
    <dataValidation type="list" allowBlank="1" showInputMessage="1" showErrorMessage="1" sqref="J42:K42" xr:uid="{0CEBC99D-EB27-4EAF-80E9-8792FA5A53BB}">
      <formula1>"週,暦月"</formula1>
    </dataValidation>
    <dataValidation type="decimal" allowBlank="1" showInputMessage="1" showErrorMessage="1" error="入力可能範囲　32～40" sqref="AV5" xr:uid="{60E87EC5-BF48-48E5-A019-3140BFEA248B}">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4B19A5ED-DDCC-432E-AA75-B6EF614C9436}">
          <x14:formula1>
            <xm:f>'標準様式１(プルダウン・リスト)'!$C$4:$C$8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22EA3-EFA5-46E5-8D76-2827CEF71206}">
  <dimension ref="B1:BF139"/>
  <sheetViews>
    <sheetView showGridLines="0" topLeftCell="A7" zoomScale="55" zoomScaleNormal="55" zoomScaleSheetLayoutView="75" workbookViewId="0">
      <selection activeCell="C14" sqref="C14:D14"/>
    </sheetView>
  </sheetViews>
  <sheetFormatPr defaultColWidth="5" defaultRowHeight="20.25" customHeight="1" x14ac:dyDescent="0.2"/>
  <cols>
    <col min="1" max="1" width="1.5546875" style="224" customWidth="1"/>
    <col min="2" max="56" width="6.21875" style="224" customWidth="1"/>
    <col min="57" max="16384" width="5" style="224"/>
  </cols>
  <sheetData>
    <row r="1" spans="2:57" s="193" customFormat="1" ht="20.25" customHeight="1" x14ac:dyDescent="0.2">
      <c r="C1" s="194" t="s">
        <v>296</v>
      </c>
      <c r="D1" s="194"/>
      <c r="G1" s="195" t="s">
        <v>297</v>
      </c>
      <c r="J1" s="194"/>
      <c r="K1" s="194"/>
      <c r="L1" s="194"/>
      <c r="M1" s="194"/>
      <c r="AK1" s="196" t="s">
        <v>298</v>
      </c>
      <c r="AL1" s="196" t="s">
        <v>299</v>
      </c>
      <c r="AM1" s="524" t="s">
        <v>300</v>
      </c>
      <c r="AN1" s="524"/>
      <c r="AO1" s="524"/>
      <c r="AP1" s="524"/>
      <c r="AQ1" s="524"/>
      <c r="AR1" s="524"/>
      <c r="AS1" s="524"/>
      <c r="AT1" s="524"/>
      <c r="AU1" s="524"/>
      <c r="AV1" s="524"/>
      <c r="AW1" s="524"/>
      <c r="AX1" s="524"/>
      <c r="AY1" s="524"/>
      <c r="AZ1" s="524"/>
      <c r="BA1" s="524"/>
      <c r="BB1" s="197" t="s">
        <v>301</v>
      </c>
    </row>
    <row r="2" spans="2:57" s="199" customFormat="1" ht="20.25" customHeight="1" x14ac:dyDescent="0.2">
      <c r="D2" s="195"/>
      <c r="H2" s="195"/>
      <c r="I2" s="196"/>
      <c r="J2" s="196"/>
      <c r="K2" s="196"/>
      <c r="L2" s="196"/>
      <c r="M2" s="196"/>
      <c r="T2" s="196" t="s">
        <v>302</v>
      </c>
      <c r="U2" s="525">
        <v>6</v>
      </c>
      <c r="V2" s="525"/>
      <c r="W2" s="196" t="s">
        <v>299</v>
      </c>
      <c r="X2" s="526">
        <f>IF(U2=0,"",YEAR(DATE(2018+U2,1,1)))</f>
        <v>2024</v>
      </c>
      <c r="Y2" s="526"/>
      <c r="Z2" s="199" t="s">
        <v>303</v>
      </c>
      <c r="AA2" s="199" t="s">
        <v>304</v>
      </c>
      <c r="AB2" s="525">
        <v>4</v>
      </c>
      <c r="AC2" s="525"/>
      <c r="AD2" s="199" t="s">
        <v>305</v>
      </c>
      <c r="AJ2" s="197"/>
      <c r="AK2" s="196" t="s">
        <v>306</v>
      </c>
      <c r="AL2" s="196" t="s">
        <v>299</v>
      </c>
      <c r="AM2" s="525"/>
      <c r="AN2" s="525"/>
      <c r="AO2" s="525"/>
      <c r="AP2" s="525"/>
      <c r="AQ2" s="525"/>
      <c r="AR2" s="525"/>
      <c r="AS2" s="525"/>
      <c r="AT2" s="525"/>
      <c r="AU2" s="525"/>
      <c r="AV2" s="525"/>
      <c r="AW2" s="525"/>
      <c r="AX2" s="525"/>
      <c r="AY2" s="525"/>
      <c r="AZ2" s="525"/>
      <c r="BA2" s="525"/>
      <c r="BB2" s="197" t="s">
        <v>301</v>
      </c>
      <c r="BC2" s="196"/>
      <c r="BD2" s="196"/>
      <c r="BE2" s="196"/>
    </row>
    <row r="3" spans="2:57" s="199" customFormat="1" ht="20.25" customHeight="1" x14ac:dyDescent="0.2">
      <c r="D3" s="195"/>
      <c r="H3" s="195"/>
      <c r="I3" s="196"/>
      <c r="J3" s="196"/>
      <c r="K3" s="196"/>
      <c r="L3" s="196"/>
      <c r="M3" s="196"/>
      <c r="T3" s="203"/>
      <c r="U3" s="204"/>
      <c r="V3" s="204"/>
      <c r="W3" s="205"/>
      <c r="X3" s="204"/>
      <c r="Y3" s="204"/>
      <c r="Z3" s="206"/>
      <c r="AA3" s="206"/>
      <c r="AB3" s="204"/>
      <c r="AC3" s="204"/>
      <c r="AD3" s="207"/>
      <c r="AJ3" s="197"/>
      <c r="AK3" s="196"/>
      <c r="AL3" s="196"/>
      <c r="AM3" s="200"/>
      <c r="AN3" s="200"/>
      <c r="AO3" s="200"/>
      <c r="AP3" s="200"/>
      <c r="AQ3" s="200"/>
      <c r="AR3" s="200"/>
      <c r="AS3" s="200"/>
      <c r="AT3" s="200"/>
      <c r="AU3" s="200"/>
      <c r="AV3" s="200"/>
      <c r="AW3" s="200"/>
      <c r="AX3" s="200"/>
      <c r="AY3" s="208" t="s">
        <v>308</v>
      </c>
      <c r="AZ3" s="527" t="s">
        <v>309</v>
      </c>
      <c r="BA3" s="527"/>
      <c r="BB3" s="527"/>
      <c r="BC3" s="527"/>
      <c r="BD3" s="196"/>
      <c r="BE3" s="196"/>
    </row>
    <row r="4" spans="2:57" s="199" customFormat="1" ht="20.25" customHeight="1" x14ac:dyDescent="0.2">
      <c r="B4" s="209"/>
      <c r="C4" s="209"/>
      <c r="D4" s="209"/>
      <c r="E4" s="209"/>
      <c r="F4" s="209"/>
      <c r="G4" s="209"/>
      <c r="H4" s="209"/>
      <c r="I4" s="209"/>
      <c r="J4" s="210"/>
      <c r="K4" s="211"/>
      <c r="L4" s="211"/>
      <c r="M4" s="211"/>
      <c r="N4" s="211"/>
      <c r="O4" s="211"/>
      <c r="P4" s="212"/>
      <c r="Q4" s="211"/>
      <c r="R4" s="211"/>
      <c r="Z4" s="206"/>
      <c r="AA4" s="206"/>
      <c r="AB4" s="204"/>
      <c r="AC4" s="204"/>
      <c r="AD4" s="207"/>
      <c r="AJ4" s="197"/>
      <c r="AK4" s="196"/>
      <c r="AL4" s="196"/>
      <c r="AM4" s="200"/>
      <c r="AN4" s="200"/>
      <c r="AO4" s="200"/>
      <c r="AP4" s="200"/>
      <c r="AQ4" s="200"/>
      <c r="AR4" s="200"/>
      <c r="AS4" s="200"/>
      <c r="AT4" s="200"/>
      <c r="AU4" s="200"/>
      <c r="AV4" s="200"/>
      <c r="AW4" s="200"/>
      <c r="AX4" s="200"/>
      <c r="AY4" s="208" t="s">
        <v>310</v>
      </c>
      <c r="AZ4" s="527" t="s">
        <v>311</v>
      </c>
      <c r="BA4" s="527"/>
      <c r="BB4" s="527"/>
      <c r="BC4" s="527"/>
      <c r="BD4" s="196"/>
      <c r="BE4" s="196"/>
    </row>
    <row r="5" spans="2:57" s="199" customFormat="1" ht="20.25" customHeight="1" x14ac:dyDescent="0.2">
      <c r="B5" s="213"/>
      <c r="C5" s="213"/>
      <c r="D5" s="213"/>
      <c r="E5" s="213"/>
      <c r="F5" s="213"/>
      <c r="G5" s="213"/>
      <c r="H5" s="213"/>
      <c r="I5" s="213"/>
      <c r="J5" s="211"/>
      <c r="K5" s="214"/>
      <c r="L5" s="215"/>
      <c r="M5" s="215"/>
      <c r="N5" s="215"/>
      <c r="O5" s="215"/>
      <c r="P5" s="213"/>
      <c r="Q5" s="209"/>
      <c r="R5" s="209"/>
      <c r="S5" s="193"/>
      <c r="Z5" s="206"/>
      <c r="AA5" s="206"/>
      <c r="AB5" s="204"/>
      <c r="AC5" s="204"/>
      <c r="AD5" s="193"/>
      <c r="AE5" s="193"/>
      <c r="AF5" s="193"/>
      <c r="AG5" s="193"/>
      <c r="AJ5" s="193" t="s">
        <v>312</v>
      </c>
      <c r="AK5" s="193"/>
      <c r="AL5" s="193"/>
      <c r="AM5" s="193"/>
      <c r="AN5" s="193"/>
      <c r="AO5" s="193"/>
      <c r="AP5" s="193"/>
      <c r="AQ5" s="193"/>
      <c r="AR5" s="209"/>
      <c r="AS5" s="209"/>
      <c r="AT5" s="216"/>
      <c r="AU5" s="193"/>
      <c r="AV5" s="528">
        <v>40</v>
      </c>
      <c r="AW5" s="529"/>
      <c r="AX5" s="216" t="s">
        <v>313</v>
      </c>
      <c r="AY5" s="193"/>
      <c r="AZ5" s="528">
        <v>160</v>
      </c>
      <c r="BA5" s="529"/>
      <c r="BB5" s="216" t="s">
        <v>314</v>
      </c>
      <c r="BC5" s="193"/>
      <c r="BE5" s="196"/>
    </row>
    <row r="6" spans="2:57" s="199" customFormat="1" ht="20.25" customHeight="1" x14ac:dyDescent="0.2">
      <c r="B6" s="213"/>
      <c r="C6" s="213"/>
      <c r="D6" s="213"/>
      <c r="E6" s="213"/>
      <c r="F6" s="213"/>
      <c r="G6" s="213"/>
      <c r="H6" s="213"/>
      <c r="I6" s="213"/>
      <c r="J6" s="211"/>
      <c r="K6" s="214"/>
      <c r="L6" s="215"/>
      <c r="M6" s="215"/>
      <c r="N6" s="215"/>
      <c r="O6" s="215"/>
      <c r="P6" s="213"/>
      <c r="Q6" s="209"/>
      <c r="R6" s="209"/>
      <c r="S6" s="193"/>
      <c r="Z6" s="206"/>
      <c r="AA6" s="206"/>
      <c r="AB6" s="204"/>
      <c r="AC6" s="204"/>
      <c r="AD6" s="193"/>
      <c r="AE6" s="193"/>
      <c r="AF6" s="193"/>
      <c r="AG6" s="193"/>
      <c r="AJ6" s="193"/>
      <c r="AK6" s="193"/>
      <c r="AL6" s="193"/>
      <c r="AM6" s="193"/>
      <c r="AN6" s="193"/>
      <c r="AO6" s="193"/>
      <c r="AP6" s="193"/>
      <c r="AQ6" s="193" t="s">
        <v>315</v>
      </c>
      <c r="AR6" s="193"/>
      <c r="AS6" s="217"/>
      <c r="AT6" s="217"/>
      <c r="AU6" s="217"/>
      <c r="AV6" s="193"/>
      <c r="AW6" s="193"/>
      <c r="AX6" s="218"/>
      <c r="AY6" s="193"/>
      <c r="AZ6" s="528">
        <v>100</v>
      </c>
      <c r="BA6" s="529"/>
      <c r="BB6" s="216" t="s">
        <v>316</v>
      </c>
      <c r="BC6" s="193"/>
      <c r="BE6" s="196"/>
    </row>
    <row r="7" spans="2:57" s="199" customFormat="1" ht="20.25" customHeight="1" x14ac:dyDescent="0.2">
      <c r="B7" s="213"/>
      <c r="C7" s="213"/>
      <c r="D7" s="213"/>
      <c r="E7" s="213"/>
      <c r="F7" s="213"/>
      <c r="G7" s="213"/>
      <c r="H7" s="213"/>
      <c r="I7" s="213"/>
      <c r="J7" s="213"/>
      <c r="K7" s="219"/>
      <c r="L7" s="219"/>
      <c r="M7" s="219"/>
      <c r="N7" s="213"/>
      <c r="O7" s="220"/>
      <c r="P7" s="221"/>
      <c r="Q7" s="221"/>
      <c r="R7" s="222"/>
      <c r="S7" s="217"/>
      <c r="Z7" s="206"/>
      <c r="AA7" s="206"/>
      <c r="AB7" s="204"/>
      <c r="AC7" s="204"/>
      <c r="AD7" s="216"/>
      <c r="AE7" s="193"/>
      <c r="AF7" s="193"/>
      <c r="AG7" s="193"/>
      <c r="AL7" s="193"/>
      <c r="AM7" s="193"/>
      <c r="AN7" s="223"/>
      <c r="AO7" s="218"/>
      <c r="AP7" s="218"/>
      <c r="AQ7" s="217"/>
      <c r="AR7" s="217"/>
      <c r="AS7" s="217"/>
      <c r="AT7" s="217"/>
      <c r="AU7" s="217"/>
      <c r="AV7" s="217"/>
      <c r="AW7" s="193" t="s">
        <v>317</v>
      </c>
      <c r="AX7" s="193"/>
      <c r="AY7" s="193"/>
      <c r="AZ7" s="532">
        <f>DAY(EOMONTH(DATE(X2,AB2,1),0))</f>
        <v>30</v>
      </c>
      <c r="BA7" s="533"/>
      <c r="BB7" s="216" t="s">
        <v>318</v>
      </c>
      <c r="BE7" s="196"/>
    </row>
    <row r="8" spans="2:57" ht="5.0999999999999996" customHeight="1" thickBot="1" x14ac:dyDescent="0.25">
      <c r="C8" s="225"/>
      <c r="D8" s="225"/>
      <c r="S8" s="225"/>
      <c r="AJ8" s="225"/>
      <c r="BC8" s="226"/>
      <c r="BD8" s="226"/>
      <c r="BE8" s="226"/>
    </row>
    <row r="9" spans="2:57" ht="20.25" customHeight="1" thickBot="1" x14ac:dyDescent="0.25">
      <c r="B9" s="534" t="s">
        <v>319</v>
      </c>
      <c r="C9" s="537" t="s">
        <v>320</v>
      </c>
      <c r="D9" s="538"/>
      <c r="E9" s="543" t="s">
        <v>321</v>
      </c>
      <c r="F9" s="538"/>
      <c r="G9" s="543" t="s">
        <v>322</v>
      </c>
      <c r="H9" s="537"/>
      <c r="I9" s="537"/>
      <c r="J9" s="537"/>
      <c r="K9" s="538"/>
      <c r="L9" s="543" t="s">
        <v>323</v>
      </c>
      <c r="M9" s="537"/>
      <c r="N9" s="537"/>
      <c r="O9" s="546"/>
      <c r="P9" s="549" t="s">
        <v>324</v>
      </c>
      <c r="Q9" s="550"/>
      <c r="R9" s="550"/>
      <c r="S9" s="550"/>
      <c r="T9" s="550"/>
      <c r="U9" s="550"/>
      <c r="V9" s="550"/>
      <c r="W9" s="550"/>
      <c r="X9" s="550"/>
      <c r="Y9" s="550"/>
      <c r="Z9" s="550"/>
      <c r="AA9" s="550"/>
      <c r="AB9" s="550"/>
      <c r="AC9" s="550"/>
      <c r="AD9" s="550"/>
      <c r="AE9" s="550"/>
      <c r="AF9" s="550"/>
      <c r="AG9" s="550"/>
      <c r="AH9" s="550"/>
      <c r="AI9" s="550"/>
      <c r="AJ9" s="550"/>
      <c r="AK9" s="550"/>
      <c r="AL9" s="550"/>
      <c r="AM9" s="550"/>
      <c r="AN9" s="550"/>
      <c r="AO9" s="550"/>
      <c r="AP9" s="550"/>
      <c r="AQ9" s="550"/>
      <c r="AR9" s="550"/>
      <c r="AS9" s="550"/>
      <c r="AT9" s="550"/>
      <c r="AU9" s="551" t="str">
        <f>IF(AZ3="４週","(10)1～4週目の勤務時間数合計","(11)1か月の勤務時間数合計")</f>
        <v>(10)1～4週目の勤務時間数合計</v>
      </c>
      <c r="AV9" s="552"/>
      <c r="AW9" s="551" t="s">
        <v>325</v>
      </c>
      <c r="AX9" s="552"/>
      <c r="AY9" s="559" t="s">
        <v>326</v>
      </c>
      <c r="AZ9" s="559"/>
      <c r="BA9" s="559"/>
      <c r="BB9" s="559"/>
      <c r="BC9" s="559"/>
      <c r="BD9" s="559"/>
    </row>
    <row r="10" spans="2:57" ht="20.25" customHeight="1" thickBot="1" x14ac:dyDescent="0.25">
      <c r="B10" s="535"/>
      <c r="C10" s="539"/>
      <c r="D10" s="540"/>
      <c r="E10" s="544"/>
      <c r="F10" s="540"/>
      <c r="G10" s="544"/>
      <c r="H10" s="539"/>
      <c r="I10" s="539"/>
      <c r="J10" s="539"/>
      <c r="K10" s="540"/>
      <c r="L10" s="544"/>
      <c r="M10" s="539"/>
      <c r="N10" s="539"/>
      <c r="O10" s="547"/>
      <c r="P10" s="561" t="s">
        <v>327</v>
      </c>
      <c r="Q10" s="562"/>
      <c r="R10" s="562"/>
      <c r="S10" s="562"/>
      <c r="T10" s="562"/>
      <c r="U10" s="562"/>
      <c r="V10" s="563"/>
      <c r="W10" s="561" t="s">
        <v>328</v>
      </c>
      <c r="X10" s="562"/>
      <c r="Y10" s="562"/>
      <c r="Z10" s="562"/>
      <c r="AA10" s="562"/>
      <c r="AB10" s="562"/>
      <c r="AC10" s="563"/>
      <c r="AD10" s="561" t="s">
        <v>329</v>
      </c>
      <c r="AE10" s="562"/>
      <c r="AF10" s="562"/>
      <c r="AG10" s="562"/>
      <c r="AH10" s="562"/>
      <c r="AI10" s="562"/>
      <c r="AJ10" s="563"/>
      <c r="AK10" s="561" t="s">
        <v>330</v>
      </c>
      <c r="AL10" s="562"/>
      <c r="AM10" s="562"/>
      <c r="AN10" s="562"/>
      <c r="AO10" s="562"/>
      <c r="AP10" s="562"/>
      <c r="AQ10" s="563"/>
      <c r="AR10" s="561" t="s">
        <v>331</v>
      </c>
      <c r="AS10" s="562"/>
      <c r="AT10" s="563"/>
      <c r="AU10" s="553"/>
      <c r="AV10" s="554"/>
      <c r="AW10" s="553"/>
      <c r="AX10" s="554"/>
      <c r="AY10" s="559"/>
      <c r="AZ10" s="559"/>
      <c r="BA10" s="559"/>
      <c r="BB10" s="559"/>
      <c r="BC10" s="559"/>
      <c r="BD10" s="559"/>
    </row>
    <row r="11" spans="2:57" ht="20.25" customHeight="1" thickBot="1" x14ac:dyDescent="0.25">
      <c r="B11" s="535"/>
      <c r="C11" s="539"/>
      <c r="D11" s="540"/>
      <c r="E11" s="544"/>
      <c r="F11" s="540"/>
      <c r="G11" s="544"/>
      <c r="H11" s="539"/>
      <c r="I11" s="539"/>
      <c r="J11" s="539"/>
      <c r="K11" s="540"/>
      <c r="L11" s="544"/>
      <c r="M11" s="539"/>
      <c r="N11" s="539"/>
      <c r="O11" s="547"/>
      <c r="P11" s="229">
        <f>DAY(DATE($X$2,$AB$2,1))</f>
        <v>1</v>
      </c>
      <c r="Q11" s="230">
        <f>DAY(DATE($X$2,$AB$2,2))</f>
        <v>2</v>
      </c>
      <c r="R11" s="230">
        <f>DAY(DATE($X$2,$AB$2,3))</f>
        <v>3</v>
      </c>
      <c r="S11" s="230">
        <f>DAY(DATE($X$2,$AB$2,4))</f>
        <v>4</v>
      </c>
      <c r="T11" s="230">
        <f>DAY(DATE($X$2,$AB$2,5))</f>
        <v>5</v>
      </c>
      <c r="U11" s="230">
        <f>DAY(DATE($X$2,$AB$2,6))</f>
        <v>6</v>
      </c>
      <c r="V11" s="231">
        <f>DAY(DATE($X$2,$AB$2,7))</f>
        <v>7</v>
      </c>
      <c r="W11" s="229">
        <f>DAY(DATE($X$2,$AB$2,8))</f>
        <v>8</v>
      </c>
      <c r="X11" s="230">
        <f>DAY(DATE($X$2,$AB$2,9))</f>
        <v>9</v>
      </c>
      <c r="Y11" s="230">
        <f>DAY(DATE($X$2,$AB$2,10))</f>
        <v>10</v>
      </c>
      <c r="Z11" s="230">
        <f>DAY(DATE($X$2,$AB$2,11))</f>
        <v>11</v>
      </c>
      <c r="AA11" s="230">
        <f>DAY(DATE($X$2,$AB$2,12))</f>
        <v>12</v>
      </c>
      <c r="AB11" s="230">
        <f>DAY(DATE($X$2,$AB$2,13))</f>
        <v>13</v>
      </c>
      <c r="AC11" s="231">
        <f>DAY(DATE($X$2,$AB$2,14))</f>
        <v>14</v>
      </c>
      <c r="AD11" s="229">
        <f>DAY(DATE($X$2,$AB$2,15))</f>
        <v>15</v>
      </c>
      <c r="AE11" s="230">
        <f>DAY(DATE($X$2,$AB$2,16))</f>
        <v>16</v>
      </c>
      <c r="AF11" s="230">
        <f>DAY(DATE($X$2,$AB$2,17))</f>
        <v>17</v>
      </c>
      <c r="AG11" s="230">
        <f>DAY(DATE($X$2,$AB$2,18))</f>
        <v>18</v>
      </c>
      <c r="AH11" s="230">
        <f>DAY(DATE($X$2,$AB$2,19))</f>
        <v>19</v>
      </c>
      <c r="AI11" s="230">
        <f>DAY(DATE($X$2,$AB$2,20))</f>
        <v>20</v>
      </c>
      <c r="AJ11" s="231">
        <f>DAY(DATE($X$2,$AB$2,21))</f>
        <v>21</v>
      </c>
      <c r="AK11" s="229">
        <f>DAY(DATE($X$2,$AB$2,22))</f>
        <v>22</v>
      </c>
      <c r="AL11" s="230">
        <f>DAY(DATE($X$2,$AB$2,23))</f>
        <v>23</v>
      </c>
      <c r="AM11" s="230">
        <f>DAY(DATE($X$2,$AB$2,24))</f>
        <v>24</v>
      </c>
      <c r="AN11" s="230">
        <f>DAY(DATE($X$2,$AB$2,25))</f>
        <v>25</v>
      </c>
      <c r="AO11" s="230">
        <f>DAY(DATE($X$2,$AB$2,26))</f>
        <v>26</v>
      </c>
      <c r="AP11" s="230">
        <f>DAY(DATE($X$2,$AB$2,27))</f>
        <v>27</v>
      </c>
      <c r="AQ11" s="231">
        <f>DAY(DATE($X$2,$AB$2,28))</f>
        <v>28</v>
      </c>
      <c r="AR11" s="229" t="str">
        <f>IF(AZ3="暦月",IF(DAY(DATE($X$2,$AB$2,29))=29,29,""),"")</f>
        <v/>
      </c>
      <c r="AS11" s="230" t="str">
        <f>IF(AZ3="暦月",IF(DAY(DATE($X$2,$AB$2,30))=30,30,""),"")</f>
        <v/>
      </c>
      <c r="AT11" s="231" t="str">
        <f>IF(AZ3="暦月",IF(DAY(DATE($X$2,$AB$2,31))=31,31,""),"")</f>
        <v/>
      </c>
      <c r="AU11" s="553"/>
      <c r="AV11" s="554"/>
      <c r="AW11" s="553"/>
      <c r="AX11" s="554"/>
      <c r="AY11" s="559"/>
      <c r="AZ11" s="559"/>
      <c r="BA11" s="559"/>
      <c r="BB11" s="559"/>
      <c r="BC11" s="559"/>
      <c r="BD11" s="559"/>
    </row>
    <row r="12" spans="2:57" ht="20.25" hidden="1" customHeight="1" thickBot="1" x14ac:dyDescent="0.25">
      <c r="B12" s="535"/>
      <c r="C12" s="539"/>
      <c r="D12" s="540"/>
      <c r="E12" s="544"/>
      <c r="F12" s="540"/>
      <c r="G12" s="544"/>
      <c r="H12" s="539"/>
      <c r="I12" s="539"/>
      <c r="J12" s="539"/>
      <c r="K12" s="540"/>
      <c r="L12" s="544"/>
      <c r="M12" s="539"/>
      <c r="N12" s="539"/>
      <c r="O12" s="547"/>
      <c r="P12" s="229">
        <f>WEEKDAY(DATE($X$2,$AB$2,1))</f>
        <v>2</v>
      </c>
      <c r="Q12" s="230">
        <f>WEEKDAY(DATE($X$2,$AB$2,2))</f>
        <v>3</v>
      </c>
      <c r="R12" s="230">
        <f>WEEKDAY(DATE($X$2,$AB$2,3))</f>
        <v>4</v>
      </c>
      <c r="S12" s="230">
        <f>WEEKDAY(DATE($X$2,$AB$2,4))</f>
        <v>5</v>
      </c>
      <c r="T12" s="230">
        <f>WEEKDAY(DATE($X$2,$AB$2,5))</f>
        <v>6</v>
      </c>
      <c r="U12" s="230">
        <f>WEEKDAY(DATE($X$2,$AB$2,6))</f>
        <v>7</v>
      </c>
      <c r="V12" s="231">
        <f>WEEKDAY(DATE($X$2,$AB$2,7))</f>
        <v>1</v>
      </c>
      <c r="W12" s="229">
        <f>WEEKDAY(DATE($X$2,$AB$2,8))</f>
        <v>2</v>
      </c>
      <c r="X12" s="230">
        <f>WEEKDAY(DATE($X$2,$AB$2,9))</f>
        <v>3</v>
      </c>
      <c r="Y12" s="230">
        <f>WEEKDAY(DATE($X$2,$AB$2,10))</f>
        <v>4</v>
      </c>
      <c r="Z12" s="230">
        <f>WEEKDAY(DATE($X$2,$AB$2,11))</f>
        <v>5</v>
      </c>
      <c r="AA12" s="230">
        <f>WEEKDAY(DATE($X$2,$AB$2,12))</f>
        <v>6</v>
      </c>
      <c r="AB12" s="230">
        <f>WEEKDAY(DATE($X$2,$AB$2,13))</f>
        <v>7</v>
      </c>
      <c r="AC12" s="231">
        <f>WEEKDAY(DATE($X$2,$AB$2,14))</f>
        <v>1</v>
      </c>
      <c r="AD12" s="229">
        <f>WEEKDAY(DATE($X$2,$AB$2,15))</f>
        <v>2</v>
      </c>
      <c r="AE12" s="230">
        <f>WEEKDAY(DATE($X$2,$AB$2,16))</f>
        <v>3</v>
      </c>
      <c r="AF12" s="230">
        <f>WEEKDAY(DATE($X$2,$AB$2,17))</f>
        <v>4</v>
      </c>
      <c r="AG12" s="230">
        <f>WEEKDAY(DATE($X$2,$AB$2,18))</f>
        <v>5</v>
      </c>
      <c r="AH12" s="230">
        <f>WEEKDAY(DATE($X$2,$AB$2,19))</f>
        <v>6</v>
      </c>
      <c r="AI12" s="230">
        <f>WEEKDAY(DATE($X$2,$AB$2,20))</f>
        <v>7</v>
      </c>
      <c r="AJ12" s="231">
        <f>WEEKDAY(DATE($X$2,$AB$2,21))</f>
        <v>1</v>
      </c>
      <c r="AK12" s="229">
        <f>WEEKDAY(DATE($X$2,$AB$2,22))</f>
        <v>2</v>
      </c>
      <c r="AL12" s="230">
        <f>WEEKDAY(DATE($X$2,$AB$2,23))</f>
        <v>3</v>
      </c>
      <c r="AM12" s="230">
        <f>WEEKDAY(DATE($X$2,$AB$2,24))</f>
        <v>4</v>
      </c>
      <c r="AN12" s="230">
        <f>WEEKDAY(DATE($X$2,$AB$2,25))</f>
        <v>5</v>
      </c>
      <c r="AO12" s="230">
        <f>WEEKDAY(DATE($X$2,$AB$2,26))</f>
        <v>6</v>
      </c>
      <c r="AP12" s="230">
        <f>WEEKDAY(DATE($X$2,$AB$2,27))</f>
        <v>7</v>
      </c>
      <c r="AQ12" s="231">
        <f>WEEKDAY(DATE($X$2,$AB$2,28))</f>
        <v>1</v>
      </c>
      <c r="AR12" s="229">
        <f>IF(AR11=29,WEEKDAY(DATE($X$2,$AB$2,29)),0)</f>
        <v>0</v>
      </c>
      <c r="AS12" s="230">
        <f>IF(AS11=30,WEEKDAY(DATE($X$2,$AB$2,30)),0)</f>
        <v>0</v>
      </c>
      <c r="AT12" s="231">
        <f>IF(AT11=31,WEEKDAY(DATE($X$2,$AB$2,31)),0)</f>
        <v>0</v>
      </c>
      <c r="AU12" s="555"/>
      <c r="AV12" s="556"/>
      <c r="AW12" s="555"/>
      <c r="AX12" s="556"/>
      <c r="AY12" s="560"/>
      <c r="AZ12" s="560"/>
      <c r="BA12" s="560"/>
      <c r="BB12" s="560"/>
      <c r="BC12" s="560"/>
      <c r="BD12" s="560"/>
    </row>
    <row r="13" spans="2:57" ht="20.25" customHeight="1" thickBot="1" x14ac:dyDescent="0.25">
      <c r="B13" s="536"/>
      <c r="C13" s="541"/>
      <c r="D13" s="542"/>
      <c r="E13" s="545"/>
      <c r="F13" s="542"/>
      <c r="G13" s="545"/>
      <c r="H13" s="541"/>
      <c r="I13" s="541"/>
      <c r="J13" s="541"/>
      <c r="K13" s="542"/>
      <c r="L13" s="545"/>
      <c r="M13" s="541"/>
      <c r="N13" s="541"/>
      <c r="O13" s="548"/>
      <c r="P13" s="232" t="str">
        <f>IF(P12=1,"日",IF(P12=2,"月",IF(P12=3,"火",IF(P12=4,"水",IF(P12=5,"木",IF(P12=6,"金","土"))))))</f>
        <v>月</v>
      </c>
      <c r="Q13" s="233" t="str">
        <f t="shared" ref="Q13:AQ13" si="0">IF(Q12=1,"日",IF(Q12=2,"月",IF(Q12=3,"火",IF(Q12=4,"水",IF(Q12=5,"木",IF(Q12=6,"金","土"))))))</f>
        <v>火</v>
      </c>
      <c r="R13" s="233" t="str">
        <f t="shared" si="0"/>
        <v>水</v>
      </c>
      <c r="S13" s="233" t="str">
        <f t="shared" si="0"/>
        <v>木</v>
      </c>
      <c r="T13" s="233" t="str">
        <f t="shared" si="0"/>
        <v>金</v>
      </c>
      <c r="U13" s="233" t="str">
        <f t="shared" si="0"/>
        <v>土</v>
      </c>
      <c r="V13" s="234" t="str">
        <f t="shared" si="0"/>
        <v>日</v>
      </c>
      <c r="W13" s="232" t="str">
        <f t="shared" si="0"/>
        <v>月</v>
      </c>
      <c r="X13" s="233" t="str">
        <f t="shared" si="0"/>
        <v>火</v>
      </c>
      <c r="Y13" s="233" t="str">
        <f t="shared" si="0"/>
        <v>水</v>
      </c>
      <c r="Z13" s="233" t="str">
        <f t="shared" si="0"/>
        <v>木</v>
      </c>
      <c r="AA13" s="233" t="str">
        <f t="shared" si="0"/>
        <v>金</v>
      </c>
      <c r="AB13" s="233" t="str">
        <f t="shared" si="0"/>
        <v>土</v>
      </c>
      <c r="AC13" s="234" t="str">
        <f t="shared" si="0"/>
        <v>日</v>
      </c>
      <c r="AD13" s="232" t="str">
        <f t="shared" si="0"/>
        <v>月</v>
      </c>
      <c r="AE13" s="233" t="str">
        <f t="shared" si="0"/>
        <v>火</v>
      </c>
      <c r="AF13" s="233" t="str">
        <f t="shared" si="0"/>
        <v>水</v>
      </c>
      <c r="AG13" s="233" t="str">
        <f t="shared" si="0"/>
        <v>木</v>
      </c>
      <c r="AH13" s="233" t="str">
        <f t="shared" si="0"/>
        <v>金</v>
      </c>
      <c r="AI13" s="233" t="str">
        <f t="shared" si="0"/>
        <v>土</v>
      </c>
      <c r="AJ13" s="234" t="str">
        <f t="shared" si="0"/>
        <v>日</v>
      </c>
      <c r="AK13" s="232" t="str">
        <f t="shared" si="0"/>
        <v>月</v>
      </c>
      <c r="AL13" s="233" t="str">
        <f t="shared" si="0"/>
        <v>火</v>
      </c>
      <c r="AM13" s="233" t="str">
        <f t="shared" si="0"/>
        <v>水</v>
      </c>
      <c r="AN13" s="233" t="str">
        <f t="shared" si="0"/>
        <v>木</v>
      </c>
      <c r="AO13" s="233" t="str">
        <f t="shared" si="0"/>
        <v>金</v>
      </c>
      <c r="AP13" s="233" t="str">
        <f t="shared" si="0"/>
        <v>土</v>
      </c>
      <c r="AQ13" s="234" t="str">
        <f t="shared" si="0"/>
        <v>日</v>
      </c>
      <c r="AR13" s="233" t="str">
        <f>IF(AR12=1,"日",IF(AR12=2,"月",IF(AR12=3,"火",IF(AR12=4,"水",IF(AR12=5,"木",IF(AR12=6,"金",IF(AR12=0,"","土")))))))</f>
        <v/>
      </c>
      <c r="AS13" s="233" t="str">
        <f>IF(AS12=1,"日",IF(AS12=2,"月",IF(AS12=3,"火",IF(AS12=4,"水",IF(AS12=5,"木",IF(AS12=6,"金",IF(AS12=0,"","土")))))))</f>
        <v/>
      </c>
      <c r="AT13" s="233" t="str">
        <f>IF(AT12=1,"日",IF(AT12=2,"月",IF(AT12=3,"火",IF(AT12=4,"水",IF(AT12=5,"木",IF(AT12=6,"金",IF(AT12=0,"","土")))))))</f>
        <v/>
      </c>
      <c r="AU13" s="557"/>
      <c r="AV13" s="558"/>
      <c r="AW13" s="557"/>
      <c r="AX13" s="558"/>
      <c r="AY13" s="559"/>
      <c r="AZ13" s="559"/>
      <c r="BA13" s="559"/>
      <c r="BB13" s="559"/>
      <c r="BC13" s="559"/>
      <c r="BD13" s="559"/>
    </row>
    <row r="14" spans="2:57" ht="39.9" customHeight="1" x14ac:dyDescent="0.2">
      <c r="B14" s="272">
        <v>1</v>
      </c>
      <c r="C14" s="584"/>
      <c r="D14" s="585"/>
      <c r="E14" s="586"/>
      <c r="F14" s="587"/>
      <c r="G14" s="588"/>
      <c r="H14" s="589"/>
      <c r="I14" s="589"/>
      <c r="J14" s="589"/>
      <c r="K14" s="590"/>
      <c r="L14" s="591"/>
      <c r="M14" s="592"/>
      <c r="N14" s="592"/>
      <c r="O14" s="593"/>
      <c r="P14" s="236"/>
      <c r="Q14" s="237"/>
      <c r="R14" s="237"/>
      <c r="S14" s="237"/>
      <c r="T14" s="237"/>
      <c r="U14" s="237"/>
      <c r="V14" s="238"/>
      <c r="W14" s="236"/>
      <c r="X14" s="237"/>
      <c r="Y14" s="237"/>
      <c r="Z14" s="237"/>
      <c r="AA14" s="237"/>
      <c r="AB14" s="237"/>
      <c r="AC14" s="238"/>
      <c r="AD14" s="236"/>
      <c r="AE14" s="237"/>
      <c r="AF14" s="237"/>
      <c r="AG14" s="237"/>
      <c r="AH14" s="237"/>
      <c r="AI14" s="237"/>
      <c r="AJ14" s="238"/>
      <c r="AK14" s="236"/>
      <c r="AL14" s="237"/>
      <c r="AM14" s="237"/>
      <c r="AN14" s="237"/>
      <c r="AO14" s="237"/>
      <c r="AP14" s="237"/>
      <c r="AQ14" s="238"/>
      <c r="AR14" s="236"/>
      <c r="AS14" s="237"/>
      <c r="AT14" s="238"/>
      <c r="AU14" s="594">
        <f>IF($AZ$3="４週",SUM(P14:AQ14),IF($AZ$3="暦月",SUM(P14:AT14),""))</f>
        <v>0</v>
      </c>
      <c r="AV14" s="595"/>
      <c r="AW14" s="596">
        <f t="shared" ref="AW14:AW77" si="1">IF($AZ$3="４週",AU14/4,IF($AZ$3="暦月",AU14/($AZ$7/7),""))</f>
        <v>0</v>
      </c>
      <c r="AX14" s="597"/>
      <c r="AY14" s="564"/>
      <c r="AZ14" s="565"/>
      <c r="BA14" s="565"/>
      <c r="BB14" s="565"/>
      <c r="BC14" s="565"/>
      <c r="BD14" s="566"/>
    </row>
    <row r="15" spans="2:57" ht="39.9" customHeight="1" x14ac:dyDescent="0.2">
      <c r="B15" s="239">
        <f t="shared" ref="B15:B78" si="2">B14+1</f>
        <v>2</v>
      </c>
      <c r="C15" s="567"/>
      <c r="D15" s="568"/>
      <c r="E15" s="569"/>
      <c r="F15" s="570"/>
      <c r="G15" s="571"/>
      <c r="H15" s="572"/>
      <c r="I15" s="572"/>
      <c r="J15" s="572"/>
      <c r="K15" s="573"/>
      <c r="L15" s="574"/>
      <c r="M15" s="575"/>
      <c r="N15" s="575"/>
      <c r="O15" s="576"/>
      <c r="P15" s="240"/>
      <c r="Q15" s="241"/>
      <c r="R15" s="241"/>
      <c r="S15" s="241"/>
      <c r="T15" s="241"/>
      <c r="U15" s="241"/>
      <c r="V15" s="242"/>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2"/>
      <c r="AU15" s="577">
        <f>IF($AZ$3="４週",SUM(P15:AQ15),IF($AZ$3="暦月",SUM(P15:AT15),""))</f>
        <v>0</v>
      </c>
      <c r="AV15" s="578"/>
      <c r="AW15" s="579">
        <f t="shared" si="1"/>
        <v>0</v>
      </c>
      <c r="AX15" s="580"/>
      <c r="AY15" s="581"/>
      <c r="AZ15" s="582"/>
      <c r="BA15" s="582"/>
      <c r="BB15" s="582"/>
      <c r="BC15" s="582"/>
      <c r="BD15" s="583"/>
    </row>
    <row r="16" spans="2:57" ht="39.9" customHeight="1" x14ac:dyDescent="0.2">
      <c r="B16" s="239">
        <f t="shared" si="2"/>
        <v>3</v>
      </c>
      <c r="C16" s="567"/>
      <c r="D16" s="568"/>
      <c r="E16" s="569"/>
      <c r="F16" s="570"/>
      <c r="G16" s="571"/>
      <c r="H16" s="572"/>
      <c r="I16" s="572"/>
      <c r="J16" s="572"/>
      <c r="K16" s="573"/>
      <c r="L16" s="574"/>
      <c r="M16" s="575"/>
      <c r="N16" s="575"/>
      <c r="O16" s="576"/>
      <c r="P16" s="240"/>
      <c r="Q16" s="241"/>
      <c r="R16" s="241"/>
      <c r="S16" s="241"/>
      <c r="T16" s="241"/>
      <c r="U16" s="241"/>
      <c r="V16" s="242"/>
      <c r="W16" s="240"/>
      <c r="X16" s="241"/>
      <c r="Y16" s="241"/>
      <c r="Z16" s="241"/>
      <c r="AA16" s="241"/>
      <c r="AB16" s="241"/>
      <c r="AC16" s="242"/>
      <c r="AD16" s="240"/>
      <c r="AE16" s="241"/>
      <c r="AF16" s="241"/>
      <c r="AG16" s="241"/>
      <c r="AH16" s="241"/>
      <c r="AI16" s="241"/>
      <c r="AJ16" s="242"/>
      <c r="AK16" s="240"/>
      <c r="AL16" s="241"/>
      <c r="AM16" s="241"/>
      <c r="AN16" s="241"/>
      <c r="AO16" s="241"/>
      <c r="AP16" s="241"/>
      <c r="AQ16" s="242"/>
      <c r="AR16" s="240"/>
      <c r="AS16" s="241"/>
      <c r="AT16" s="242"/>
      <c r="AU16" s="577">
        <f>IF($AZ$3="４週",SUM(P16:AQ16),IF($AZ$3="暦月",SUM(P16:AT16),""))</f>
        <v>0</v>
      </c>
      <c r="AV16" s="578"/>
      <c r="AW16" s="579">
        <f t="shared" si="1"/>
        <v>0</v>
      </c>
      <c r="AX16" s="580"/>
      <c r="AY16" s="581"/>
      <c r="AZ16" s="582"/>
      <c r="BA16" s="582"/>
      <c r="BB16" s="582"/>
      <c r="BC16" s="582"/>
      <c r="BD16" s="583"/>
    </row>
    <row r="17" spans="2:56" ht="39.9" customHeight="1" x14ac:dyDescent="0.2">
      <c r="B17" s="239">
        <f t="shared" si="2"/>
        <v>4</v>
      </c>
      <c r="C17" s="567"/>
      <c r="D17" s="568"/>
      <c r="E17" s="569"/>
      <c r="F17" s="570"/>
      <c r="G17" s="571"/>
      <c r="H17" s="572"/>
      <c r="I17" s="572"/>
      <c r="J17" s="572"/>
      <c r="K17" s="573"/>
      <c r="L17" s="574"/>
      <c r="M17" s="575"/>
      <c r="N17" s="575"/>
      <c r="O17" s="576"/>
      <c r="P17" s="240"/>
      <c r="Q17" s="241"/>
      <c r="R17" s="241"/>
      <c r="S17" s="241"/>
      <c r="T17" s="241"/>
      <c r="U17" s="241"/>
      <c r="V17" s="242"/>
      <c r="W17" s="240"/>
      <c r="X17" s="241"/>
      <c r="Y17" s="241"/>
      <c r="Z17" s="241"/>
      <c r="AA17" s="241"/>
      <c r="AB17" s="241"/>
      <c r="AC17" s="242"/>
      <c r="AD17" s="240"/>
      <c r="AE17" s="241"/>
      <c r="AF17" s="241"/>
      <c r="AG17" s="241"/>
      <c r="AH17" s="241"/>
      <c r="AI17" s="241"/>
      <c r="AJ17" s="242"/>
      <c r="AK17" s="240"/>
      <c r="AL17" s="241"/>
      <c r="AM17" s="241"/>
      <c r="AN17" s="241"/>
      <c r="AO17" s="241"/>
      <c r="AP17" s="241"/>
      <c r="AQ17" s="242"/>
      <c r="AR17" s="240"/>
      <c r="AS17" s="241"/>
      <c r="AT17" s="242"/>
      <c r="AU17" s="577">
        <f>IF($AZ$3="４週",SUM(P17:AQ17),IF($AZ$3="暦月",SUM(P17:AT17),""))</f>
        <v>0</v>
      </c>
      <c r="AV17" s="578"/>
      <c r="AW17" s="579">
        <f t="shared" si="1"/>
        <v>0</v>
      </c>
      <c r="AX17" s="580"/>
      <c r="AY17" s="581"/>
      <c r="AZ17" s="582"/>
      <c r="BA17" s="582"/>
      <c r="BB17" s="582"/>
      <c r="BC17" s="582"/>
      <c r="BD17" s="583"/>
    </row>
    <row r="18" spans="2:56" ht="39.9" customHeight="1" x14ac:dyDescent="0.2">
      <c r="B18" s="239">
        <f t="shared" si="2"/>
        <v>5</v>
      </c>
      <c r="C18" s="567"/>
      <c r="D18" s="568"/>
      <c r="E18" s="569"/>
      <c r="F18" s="570"/>
      <c r="G18" s="571"/>
      <c r="H18" s="572"/>
      <c r="I18" s="572"/>
      <c r="J18" s="572"/>
      <c r="K18" s="573"/>
      <c r="L18" s="574"/>
      <c r="M18" s="575"/>
      <c r="N18" s="575"/>
      <c r="O18" s="576"/>
      <c r="P18" s="240"/>
      <c r="Q18" s="241"/>
      <c r="R18" s="241"/>
      <c r="S18" s="241"/>
      <c r="T18" s="241"/>
      <c r="U18" s="241"/>
      <c r="V18" s="242"/>
      <c r="W18" s="240"/>
      <c r="X18" s="241"/>
      <c r="Y18" s="241"/>
      <c r="Z18" s="241"/>
      <c r="AA18" s="241"/>
      <c r="AB18" s="241"/>
      <c r="AC18" s="242"/>
      <c r="AD18" s="240"/>
      <c r="AE18" s="241"/>
      <c r="AF18" s="241"/>
      <c r="AG18" s="241"/>
      <c r="AH18" s="241"/>
      <c r="AI18" s="241"/>
      <c r="AJ18" s="242"/>
      <c r="AK18" s="240"/>
      <c r="AL18" s="241"/>
      <c r="AM18" s="241"/>
      <c r="AN18" s="241"/>
      <c r="AO18" s="241"/>
      <c r="AP18" s="241"/>
      <c r="AQ18" s="242"/>
      <c r="AR18" s="240"/>
      <c r="AS18" s="241"/>
      <c r="AT18" s="242"/>
      <c r="AU18" s="577">
        <f t="shared" ref="AU18:AU113" si="3">IF($AZ$3="４週",SUM(P18:AQ18),IF($AZ$3="暦月",SUM(P18:AT18),""))</f>
        <v>0</v>
      </c>
      <c r="AV18" s="578"/>
      <c r="AW18" s="579">
        <f t="shared" si="1"/>
        <v>0</v>
      </c>
      <c r="AX18" s="580"/>
      <c r="AY18" s="581"/>
      <c r="AZ18" s="582"/>
      <c r="BA18" s="582"/>
      <c r="BB18" s="582"/>
      <c r="BC18" s="582"/>
      <c r="BD18" s="583"/>
    </row>
    <row r="19" spans="2:56" ht="39.9" customHeight="1" x14ac:dyDescent="0.2">
      <c r="B19" s="239">
        <f t="shared" si="2"/>
        <v>6</v>
      </c>
      <c r="C19" s="567"/>
      <c r="D19" s="568"/>
      <c r="E19" s="569"/>
      <c r="F19" s="570"/>
      <c r="G19" s="571"/>
      <c r="H19" s="572"/>
      <c r="I19" s="572"/>
      <c r="J19" s="572"/>
      <c r="K19" s="573"/>
      <c r="L19" s="574"/>
      <c r="M19" s="575"/>
      <c r="N19" s="575"/>
      <c r="O19" s="576"/>
      <c r="P19" s="240"/>
      <c r="Q19" s="241"/>
      <c r="R19" s="241"/>
      <c r="S19" s="241"/>
      <c r="T19" s="241"/>
      <c r="U19" s="241"/>
      <c r="V19" s="242"/>
      <c r="W19" s="240"/>
      <c r="X19" s="241"/>
      <c r="Y19" s="241"/>
      <c r="Z19" s="241"/>
      <c r="AA19" s="241"/>
      <c r="AB19" s="241"/>
      <c r="AC19" s="242"/>
      <c r="AD19" s="240"/>
      <c r="AE19" s="241"/>
      <c r="AF19" s="241"/>
      <c r="AG19" s="241"/>
      <c r="AH19" s="241"/>
      <c r="AI19" s="241"/>
      <c r="AJ19" s="242"/>
      <c r="AK19" s="240"/>
      <c r="AL19" s="241"/>
      <c r="AM19" s="241"/>
      <c r="AN19" s="241"/>
      <c r="AO19" s="241"/>
      <c r="AP19" s="241"/>
      <c r="AQ19" s="242"/>
      <c r="AR19" s="240"/>
      <c r="AS19" s="241"/>
      <c r="AT19" s="242"/>
      <c r="AU19" s="577">
        <f t="shared" si="3"/>
        <v>0</v>
      </c>
      <c r="AV19" s="578"/>
      <c r="AW19" s="579">
        <f t="shared" si="1"/>
        <v>0</v>
      </c>
      <c r="AX19" s="580"/>
      <c r="AY19" s="581"/>
      <c r="AZ19" s="582"/>
      <c r="BA19" s="582"/>
      <c r="BB19" s="582"/>
      <c r="BC19" s="582"/>
      <c r="BD19" s="583"/>
    </row>
    <row r="20" spans="2:56" ht="39.9" customHeight="1" x14ac:dyDescent="0.2">
      <c r="B20" s="239">
        <f t="shared" si="2"/>
        <v>7</v>
      </c>
      <c r="C20" s="567"/>
      <c r="D20" s="568"/>
      <c r="E20" s="569"/>
      <c r="F20" s="570"/>
      <c r="G20" s="571"/>
      <c r="H20" s="572"/>
      <c r="I20" s="572"/>
      <c r="J20" s="572"/>
      <c r="K20" s="573"/>
      <c r="L20" s="574"/>
      <c r="M20" s="575"/>
      <c r="N20" s="575"/>
      <c r="O20" s="576"/>
      <c r="P20" s="240"/>
      <c r="Q20" s="241"/>
      <c r="R20" s="241"/>
      <c r="S20" s="241"/>
      <c r="T20" s="241"/>
      <c r="U20" s="241"/>
      <c r="V20" s="242"/>
      <c r="W20" s="240"/>
      <c r="X20" s="241"/>
      <c r="Y20" s="241"/>
      <c r="Z20" s="241"/>
      <c r="AA20" s="241"/>
      <c r="AB20" s="241"/>
      <c r="AC20" s="242"/>
      <c r="AD20" s="240"/>
      <c r="AE20" s="241"/>
      <c r="AF20" s="241"/>
      <c r="AG20" s="241"/>
      <c r="AH20" s="241"/>
      <c r="AI20" s="241"/>
      <c r="AJ20" s="242"/>
      <c r="AK20" s="240"/>
      <c r="AL20" s="241"/>
      <c r="AM20" s="241"/>
      <c r="AN20" s="241"/>
      <c r="AO20" s="241"/>
      <c r="AP20" s="241"/>
      <c r="AQ20" s="242"/>
      <c r="AR20" s="240"/>
      <c r="AS20" s="241"/>
      <c r="AT20" s="242"/>
      <c r="AU20" s="577">
        <f>IF($AZ$3="４週",SUM(P20:AQ20),IF($AZ$3="暦月",SUM(P20:AT20),""))</f>
        <v>0</v>
      </c>
      <c r="AV20" s="578"/>
      <c r="AW20" s="579">
        <f t="shared" si="1"/>
        <v>0</v>
      </c>
      <c r="AX20" s="580"/>
      <c r="AY20" s="581"/>
      <c r="AZ20" s="582"/>
      <c r="BA20" s="582"/>
      <c r="BB20" s="582"/>
      <c r="BC20" s="582"/>
      <c r="BD20" s="583"/>
    </row>
    <row r="21" spans="2:56" ht="39.9" customHeight="1" x14ac:dyDescent="0.2">
      <c r="B21" s="239">
        <f t="shared" si="2"/>
        <v>8</v>
      </c>
      <c r="C21" s="567"/>
      <c r="D21" s="568"/>
      <c r="E21" s="569"/>
      <c r="F21" s="570"/>
      <c r="G21" s="571"/>
      <c r="H21" s="572"/>
      <c r="I21" s="572"/>
      <c r="J21" s="572"/>
      <c r="K21" s="573"/>
      <c r="L21" s="574"/>
      <c r="M21" s="575"/>
      <c r="N21" s="575"/>
      <c r="O21" s="576"/>
      <c r="P21" s="240"/>
      <c r="Q21" s="241"/>
      <c r="R21" s="241"/>
      <c r="S21" s="241"/>
      <c r="T21" s="241"/>
      <c r="U21" s="241"/>
      <c r="V21" s="242"/>
      <c r="W21" s="240"/>
      <c r="X21" s="241"/>
      <c r="Y21" s="241"/>
      <c r="Z21" s="241"/>
      <c r="AA21" s="241"/>
      <c r="AB21" s="241"/>
      <c r="AC21" s="242"/>
      <c r="AD21" s="240"/>
      <c r="AE21" s="241"/>
      <c r="AF21" s="241"/>
      <c r="AG21" s="241"/>
      <c r="AH21" s="241"/>
      <c r="AI21" s="241"/>
      <c r="AJ21" s="242"/>
      <c r="AK21" s="240"/>
      <c r="AL21" s="241"/>
      <c r="AM21" s="241"/>
      <c r="AN21" s="241"/>
      <c r="AO21" s="241"/>
      <c r="AP21" s="241"/>
      <c r="AQ21" s="242"/>
      <c r="AR21" s="240"/>
      <c r="AS21" s="241"/>
      <c r="AT21" s="242"/>
      <c r="AU21" s="577">
        <f t="shared" si="3"/>
        <v>0</v>
      </c>
      <c r="AV21" s="578"/>
      <c r="AW21" s="579">
        <f t="shared" si="1"/>
        <v>0</v>
      </c>
      <c r="AX21" s="580"/>
      <c r="AY21" s="581"/>
      <c r="AZ21" s="582"/>
      <c r="BA21" s="582"/>
      <c r="BB21" s="582"/>
      <c r="BC21" s="582"/>
      <c r="BD21" s="583"/>
    </row>
    <row r="22" spans="2:56" ht="39.9" customHeight="1" x14ac:dyDescent="0.2">
      <c r="B22" s="239">
        <f t="shared" si="2"/>
        <v>9</v>
      </c>
      <c r="C22" s="567"/>
      <c r="D22" s="568"/>
      <c r="E22" s="569"/>
      <c r="F22" s="570"/>
      <c r="G22" s="571"/>
      <c r="H22" s="572"/>
      <c r="I22" s="572"/>
      <c r="J22" s="572"/>
      <c r="K22" s="573"/>
      <c r="L22" s="574"/>
      <c r="M22" s="575"/>
      <c r="N22" s="575"/>
      <c r="O22" s="576"/>
      <c r="P22" s="240"/>
      <c r="Q22" s="241"/>
      <c r="R22" s="241"/>
      <c r="S22" s="241"/>
      <c r="T22" s="241"/>
      <c r="U22" s="241"/>
      <c r="V22" s="242"/>
      <c r="W22" s="240"/>
      <c r="X22" s="241"/>
      <c r="Y22" s="241"/>
      <c r="Z22" s="241"/>
      <c r="AA22" s="241"/>
      <c r="AB22" s="241"/>
      <c r="AC22" s="242"/>
      <c r="AD22" s="240"/>
      <c r="AE22" s="241"/>
      <c r="AF22" s="241"/>
      <c r="AG22" s="241"/>
      <c r="AH22" s="241"/>
      <c r="AI22" s="241"/>
      <c r="AJ22" s="242"/>
      <c r="AK22" s="240"/>
      <c r="AL22" s="241"/>
      <c r="AM22" s="241"/>
      <c r="AN22" s="241"/>
      <c r="AO22" s="241"/>
      <c r="AP22" s="241"/>
      <c r="AQ22" s="242"/>
      <c r="AR22" s="240"/>
      <c r="AS22" s="241"/>
      <c r="AT22" s="242"/>
      <c r="AU22" s="577">
        <f t="shared" si="3"/>
        <v>0</v>
      </c>
      <c r="AV22" s="578"/>
      <c r="AW22" s="579">
        <f t="shared" si="1"/>
        <v>0</v>
      </c>
      <c r="AX22" s="580"/>
      <c r="AY22" s="581"/>
      <c r="AZ22" s="582"/>
      <c r="BA22" s="582"/>
      <c r="BB22" s="582"/>
      <c r="BC22" s="582"/>
      <c r="BD22" s="583"/>
    </row>
    <row r="23" spans="2:56" ht="39.9" customHeight="1" x14ac:dyDescent="0.2">
      <c r="B23" s="239">
        <f t="shared" si="2"/>
        <v>10</v>
      </c>
      <c r="C23" s="567"/>
      <c r="D23" s="568"/>
      <c r="E23" s="569"/>
      <c r="F23" s="570"/>
      <c r="G23" s="571"/>
      <c r="H23" s="572"/>
      <c r="I23" s="572"/>
      <c r="J23" s="572"/>
      <c r="K23" s="573"/>
      <c r="L23" s="574"/>
      <c r="M23" s="575"/>
      <c r="N23" s="575"/>
      <c r="O23" s="576"/>
      <c r="P23" s="240"/>
      <c r="Q23" s="241"/>
      <c r="R23" s="241"/>
      <c r="S23" s="241"/>
      <c r="T23" s="241"/>
      <c r="U23" s="241"/>
      <c r="V23" s="242"/>
      <c r="W23" s="240"/>
      <c r="X23" s="241"/>
      <c r="Y23" s="241"/>
      <c r="Z23" s="241"/>
      <c r="AA23" s="241"/>
      <c r="AB23" s="241"/>
      <c r="AC23" s="242"/>
      <c r="AD23" s="240"/>
      <c r="AE23" s="241"/>
      <c r="AF23" s="241"/>
      <c r="AG23" s="241"/>
      <c r="AH23" s="241"/>
      <c r="AI23" s="241"/>
      <c r="AJ23" s="242"/>
      <c r="AK23" s="240"/>
      <c r="AL23" s="241"/>
      <c r="AM23" s="241"/>
      <c r="AN23" s="241"/>
      <c r="AO23" s="241"/>
      <c r="AP23" s="241"/>
      <c r="AQ23" s="242"/>
      <c r="AR23" s="240"/>
      <c r="AS23" s="241"/>
      <c r="AT23" s="242"/>
      <c r="AU23" s="577">
        <f t="shared" si="3"/>
        <v>0</v>
      </c>
      <c r="AV23" s="578"/>
      <c r="AW23" s="579">
        <f t="shared" si="1"/>
        <v>0</v>
      </c>
      <c r="AX23" s="580"/>
      <c r="AY23" s="581"/>
      <c r="AZ23" s="582"/>
      <c r="BA23" s="582"/>
      <c r="BB23" s="582"/>
      <c r="BC23" s="582"/>
      <c r="BD23" s="583"/>
    </row>
    <row r="24" spans="2:56" ht="39.9" customHeight="1" x14ac:dyDescent="0.2">
      <c r="B24" s="239">
        <f t="shared" si="2"/>
        <v>11</v>
      </c>
      <c r="C24" s="567"/>
      <c r="D24" s="568"/>
      <c r="E24" s="569"/>
      <c r="F24" s="570"/>
      <c r="G24" s="571"/>
      <c r="H24" s="572"/>
      <c r="I24" s="572"/>
      <c r="J24" s="572"/>
      <c r="K24" s="573"/>
      <c r="L24" s="574"/>
      <c r="M24" s="575"/>
      <c r="N24" s="575"/>
      <c r="O24" s="576"/>
      <c r="P24" s="240"/>
      <c r="Q24" s="241"/>
      <c r="R24" s="241"/>
      <c r="S24" s="241"/>
      <c r="T24" s="241"/>
      <c r="U24" s="241"/>
      <c r="V24" s="242"/>
      <c r="W24" s="240"/>
      <c r="X24" s="241"/>
      <c r="Y24" s="241"/>
      <c r="Z24" s="241"/>
      <c r="AA24" s="241"/>
      <c r="AB24" s="241"/>
      <c r="AC24" s="242"/>
      <c r="AD24" s="240"/>
      <c r="AE24" s="241"/>
      <c r="AF24" s="241"/>
      <c r="AG24" s="241"/>
      <c r="AH24" s="241"/>
      <c r="AI24" s="241"/>
      <c r="AJ24" s="242"/>
      <c r="AK24" s="240"/>
      <c r="AL24" s="241"/>
      <c r="AM24" s="241"/>
      <c r="AN24" s="241"/>
      <c r="AO24" s="241"/>
      <c r="AP24" s="241"/>
      <c r="AQ24" s="242"/>
      <c r="AR24" s="240"/>
      <c r="AS24" s="241"/>
      <c r="AT24" s="242"/>
      <c r="AU24" s="577">
        <f t="shared" si="3"/>
        <v>0</v>
      </c>
      <c r="AV24" s="578"/>
      <c r="AW24" s="579">
        <f t="shared" si="1"/>
        <v>0</v>
      </c>
      <c r="AX24" s="580"/>
      <c r="AY24" s="581"/>
      <c r="AZ24" s="582"/>
      <c r="BA24" s="582"/>
      <c r="BB24" s="582"/>
      <c r="BC24" s="582"/>
      <c r="BD24" s="583"/>
    </row>
    <row r="25" spans="2:56" ht="39.9" customHeight="1" x14ac:dyDescent="0.2">
      <c r="B25" s="239">
        <f t="shared" si="2"/>
        <v>12</v>
      </c>
      <c r="C25" s="567"/>
      <c r="D25" s="568"/>
      <c r="E25" s="569"/>
      <c r="F25" s="570"/>
      <c r="G25" s="571"/>
      <c r="H25" s="572"/>
      <c r="I25" s="572"/>
      <c r="J25" s="572"/>
      <c r="K25" s="573"/>
      <c r="L25" s="574"/>
      <c r="M25" s="575"/>
      <c r="N25" s="575"/>
      <c r="O25" s="576"/>
      <c r="P25" s="240"/>
      <c r="Q25" s="241"/>
      <c r="R25" s="241"/>
      <c r="S25" s="241"/>
      <c r="T25" s="241"/>
      <c r="U25" s="241"/>
      <c r="V25" s="242"/>
      <c r="W25" s="240"/>
      <c r="X25" s="241"/>
      <c r="Y25" s="241"/>
      <c r="Z25" s="241"/>
      <c r="AA25" s="241"/>
      <c r="AB25" s="241"/>
      <c r="AC25" s="242"/>
      <c r="AD25" s="240"/>
      <c r="AE25" s="241"/>
      <c r="AF25" s="241"/>
      <c r="AG25" s="241"/>
      <c r="AH25" s="241"/>
      <c r="AI25" s="241"/>
      <c r="AJ25" s="242"/>
      <c r="AK25" s="240"/>
      <c r="AL25" s="241"/>
      <c r="AM25" s="241"/>
      <c r="AN25" s="241"/>
      <c r="AO25" s="241"/>
      <c r="AP25" s="241"/>
      <c r="AQ25" s="242"/>
      <c r="AR25" s="240"/>
      <c r="AS25" s="241"/>
      <c r="AT25" s="242"/>
      <c r="AU25" s="577">
        <f t="shared" si="3"/>
        <v>0</v>
      </c>
      <c r="AV25" s="578"/>
      <c r="AW25" s="579">
        <f t="shared" si="1"/>
        <v>0</v>
      </c>
      <c r="AX25" s="580"/>
      <c r="AY25" s="581"/>
      <c r="AZ25" s="582"/>
      <c r="BA25" s="582"/>
      <c r="BB25" s="582"/>
      <c r="BC25" s="582"/>
      <c r="BD25" s="583"/>
    </row>
    <row r="26" spans="2:56" ht="39.9" customHeight="1" x14ac:dyDescent="0.2">
      <c r="B26" s="239">
        <f t="shared" si="2"/>
        <v>13</v>
      </c>
      <c r="C26" s="567"/>
      <c r="D26" s="568"/>
      <c r="E26" s="569"/>
      <c r="F26" s="570"/>
      <c r="G26" s="571"/>
      <c r="H26" s="572"/>
      <c r="I26" s="572"/>
      <c r="J26" s="572"/>
      <c r="K26" s="573"/>
      <c r="L26" s="574"/>
      <c r="M26" s="575"/>
      <c r="N26" s="575"/>
      <c r="O26" s="576"/>
      <c r="P26" s="240"/>
      <c r="Q26" s="241"/>
      <c r="R26" s="241"/>
      <c r="S26" s="241"/>
      <c r="T26" s="241"/>
      <c r="U26" s="241"/>
      <c r="V26" s="242"/>
      <c r="W26" s="240"/>
      <c r="X26" s="241"/>
      <c r="Y26" s="241"/>
      <c r="Z26" s="241"/>
      <c r="AA26" s="241"/>
      <c r="AB26" s="241"/>
      <c r="AC26" s="242"/>
      <c r="AD26" s="240"/>
      <c r="AE26" s="241"/>
      <c r="AF26" s="241"/>
      <c r="AG26" s="241"/>
      <c r="AH26" s="241"/>
      <c r="AI26" s="241"/>
      <c r="AJ26" s="242"/>
      <c r="AK26" s="240"/>
      <c r="AL26" s="241"/>
      <c r="AM26" s="241"/>
      <c r="AN26" s="241"/>
      <c r="AO26" s="241"/>
      <c r="AP26" s="241"/>
      <c r="AQ26" s="242"/>
      <c r="AR26" s="240"/>
      <c r="AS26" s="241"/>
      <c r="AT26" s="242"/>
      <c r="AU26" s="577">
        <f t="shared" si="3"/>
        <v>0</v>
      </c>
      <c r="AV26" s="578"/>
      <c r="AW26" s="579">
        <f t="shared" si="1"/>
        <v>0</v>
      </c>
      <c r="AX26" s="580"/>
      <c r="AY26" s="581"/>
      <c r="AZ26" s="582"/>
      <c r="BA26" s="582"/>
      <c r="BB26" s="582"/>
      <c r="BC26" s="582"/>
      <c r="BD26" s="583"/>
    </row>
    <row r="27" spans="2:56" ht="39.9" customHeight="1" x14ac:dyDescent="0.2">
      <c r="B27" s="239">
        <f t="shared" si="2"/>
        <v>14</v>
      </c>
      <c r="C27" s="567"/>
      <c r="D27" s="568"/>
      <c r="E27" s="569"/>
      <c r="F27" s="570"/>
      <c r="G27" s="571"/>
      <c r="H27" s="572"/>
      <c r="I27" s="572"/>
      <c r="J27" s="572"/>
      <c r="K27" s="573"/>
      <c r="L27" s="574"/>
      <c r="M27" s="575"/>
      <c r="N27" s="575"/>
      <c r="O27" s="576"/>
      <c r="P27" s="240"/>
      <c r="Q27" s="241"/>
      <c r="R27" s="241"/>
      <c r="S27" s="241"/>
      <c r="T27" s="241"/>
      <c r="U27" s="241"/>
      <c r="V27" s="242"/>
      <c r="W27" s="240"/>
      <c r="X27" s="241"/>
      <c r="Y27" s="241"/>
      <c r="Z27" s="241"/>
      <c r="AA27" s="241"/>
      <c r="AB27" s="241"/>
      <c r="AC27" s="242"/>
      <c r="AD27" s="240"/>
      <c r="AE27" s="241"/>
      <c r="AF27" s="241"/>
      <c r="AG27" s="241"/>
      <c r="AH27" s="241"/>
      <c r="AI27" s="241"/>
      <c r="AJ27" s="242"/>
      <c r="AK27" s="240"/>
      <c r="AL27" s="241"/>
      <c r="AM27" s="241"/>
      <c r="AN27" s="241"/>
      <c r="AO27" s="241"/>
      <c r="AP27" s="241"/>
      <c r="AQ27" s="242"/>
      <c r="AR27" s="240"/>
      <c r="AS27" s="241"/>
      <c r="AT27" s="242"/>
      <c r="AU27" s="577">
        <f t="shared" si="3"/>
        <v>0</v>
      </c>
      <c r="AV27" s="578"/>
      <c r="AW27" s="579">
        <f t="shared" si="1"/>
        <v>0</v>
      </c>
      <c r="AX27" s="580"/>
      <c r="AY27" s="581"/>
      <c r="AZ27" s="582"/>
      <c r="BA27" s="582"/>
      <c r="BB27" s="582"/>
      <c r="BC27" s="582"/>
      <c r="BD27" s="583"/>
    </row>
    <row r="28" spans="2:56" ht="39.9" customHeight="1" x14ac:dyDescent="0.2">
      <c r="B28" s="239">
        <f t="shared" si="2"/>
        <v>15</v>
      </c>
      <c r="C28" s="567"/>
      <c r="D28" s="568"/>
      <c r="E28" s="569"/>
      <c r="F28" s="570"/>
      <c r="G28" s="571"/>
      <c r="H28" s="572"/>
      <c r="I28" s="572"/>
      <c r="J28" s="572"/>
      <c r="K28" s="573"/>
      <c r="L28" s="574"/>
      <c r="M28" s="575"/>
      <c r="N28" s="575"/>
      <c r="O28" s="576"/>
      <c r="P28" s="240"/>
      <c r="Q28" s="241"/>
      <c r="R28" s="241"/>
      <c r="S28" s="241"/>
      <c r="T28" s="241"/>
      <c r="U28" s="241"/>
      <c r="V28" s="242"/>
      <c r="W28" s="240"/>
      <c r="X28" s="241"/>
      <c r="Y28" s="241"/>
      <c r="Z28" s="241"/>
      <c r="AA28" s="241"/>
      <c r="AB28" s="241"/>
      <c r="AC28" s="242"/>
      <c r="AD28" s="240"/>
      <c r="AE28" s="241"/>
      <c r="AF28" s="241"/>
      <c r="AG28" s="241"/>
      <c r="AH28" s="241"/>
      <c r="AI28" s="241"/>
      <c r="AJ28" s="242"/>
      <c r="AK28" s="240"/>
      <c r="AL28" s="241"/>
      <c r="AM28" s="241"/>
      <c r="AN28" s="241"/>
      <c r="AO28" s="241"/>
      <c r="AP28" s="241"/>
      <c r="AQ28" s="242"/>
      <c r="AR28" s="240"/>
      <c r="AS28" s="241"/>
      <c r="AT28" s="242"/>
      <c r="AU28" s="577">
        <f t="shared" si="3"/>
        <v>0</v>
      </c>
      <c r="AV28" s="578"/>
      <c r="AW28" s="579">
        <f t="shared" si="1"/>
        <v>0</v>
      </c>
      <c r="AX28" s="580"/>
      <c r="AY28" s="581"/>
      <c r="AZ28" s="582"/>
      <c r="BA28" s="582"/>
      <c r="BB28" s="582"/>
      <c r="BC28" s="582"/>
      <c r="BD28" s="583"/>
    </row>
    <row r="29" spans="2:56" ht="39.9" customHeight="1" x14ac:dyDescent="0.2">
      <c r="B29" s="239">
        <f t="shared" si="2"/>
        <v>16</v>
      </c>
      <c r="C29" s="567"/>
      <c r="D29" s="568"/>
      <c r="E29" s="569"/>
      <c r="F29" s="570"/>
      <c r="G29" s="571"/>
      <c r="H29" s="572"/>
      <c r="I29" s="572"/>
      <c r="J29" s="572"/>
      <c r="K29" s="573"/>
      <c r="L29" s="574"/>
      <c r="M29" s="575"/>
      <c r="N29" s="575"/>
      <c r="O29" s="576"/>
      <c r="P29" s="240"/>
      <c r="Q29" s="241"/>
      <c r="R29" s="241"/>
      <c r="S29" s="241"/>
      <c r="T29" s="241"/>
      <c r="U29" s="241"/>
      <c r="V29" s="242"/>
      <c r="W29" s="240"/>
      <c r="X29" s="241"/>
      <c r="Y29" s="241"/>
      <c r="Z29" s="241"/>
      <c r="AA29" s="241"/>
      <c r="AB29" s="241"/>
      <c r="AC29" s="242"/>
      <c r="AD29" s="240"/>
      <c r="AE29" s="241"/>
      <c r="AF29" s="241"/>
      <c r="AG29" s="241"/>
      <c r="AH29" s="241"/>
      <c r="AI29" s="241"/>
      <c r="AJ29" s="242"/>
      <c r="AK29" s="240"/>
      <c r="AL29" s="241"/>
      <c r="AM29" s="241"/>
      <c r="AN29" s="241"/>
      <c r="AO29" s="241"/>
      <c r="AP29" s="241"/>
      <c r="AQ29" s="242"/>
      <c r="AR29" s="240"/>
      <c r="AS29" s="241"/>
      <c r="AT29" s="242"/>
      <c r="AU29" s="577">
        <f t="shared" si="3"/>
        <v>0</v>
      </c>
      <c r="AV29" s="578"/>
      <c r="AW29" s="579">
        <f t="shared" si="1"/>
        <v>0</v>
      </c>
      <c r="AX29" s="580"/>
      <c r="AY29" s="581"/>
      <c r="AZ29" s="582"/>
      <c r="BA29" s="582"/>
      <c r="BB29" s="582"/>
      <c r="BC29" s="582"/>
      <c r="BD29" s="583"/>
    </row>
    <row r="30" spans="2:56" ht="39.9" customHeight="1" x14ac:dyDescent="0.2">
      <c r="B30" s="239">
        <f t="shared" si="2"/>
        <v>17</v>
      </c>
      <c r="C30" s="567"/>
      <c r="D30" s="568"/>
      <c r="E30" s="569"/>
      <c r="F30" s="570"/>
      <c r="G30" s="571"/>
      <c r="H30" s="572"/>
      <c r="I30" s="572"/>
      <c r="J30" s="572"/>
      <c r="K30" s="573"/>
      <c r="L30" s="574"/>
      <c r="M30" s="575"/>
      <c r="N30" s="575"/>
      <c r="O30" s="576"/>
      <c r="P30" s="240"/>
      <c r="Q30" s="241"/>
      <c r="R30" s="241"/>
      <c r="S30" s="241"/>
      <c r="T30" s="241"/>
      <c r="U30" s="241"/>
      <c r="V30" s="242"/>
      <c r="W30" s="240"/>
      <c r="X30" s="241"/>
      <c r="Y30" s="241"/>
      <c r="Z30" s="241"/>
      <c r="AA30" s="241"/>
      <c r="AB30" s="241"/>
      <c r="AC30" s="242"/>
      <c r="AD30" s="240"/>
      <c r="AE30" s="241"/>
      <c r="AF30" s="241"/>
      <c r="AG30" s="241"/>
      <c r="AH30" s="241"/>
      <c r="AI30" s="241"/>
      <c r="AJ30" s="242"/>
      <c r="AK30" s="240"/>
      <c r="AL30" s="241"/>
      <c r="AM30" s="241"/>
      <c r="AN30" s="241"/>
      <c r="AO30" s="241"/>
      <c r="AP30" s="241"/>
      <c r="AQ30" s="242"/>
      <c r="AR30" s="240"/>
      <c r="AS30" s="241"/>
      <c r="AT30" s="242"/>
      <c r="AU30" s="577">
        <f t="shared" si="3"/>
        <v>0</v>
      </c>
      <c r="AV30" s="578"/>
      <c r="AW30" s="579">
        <f t="shared" si="1"/>
        <v>0</v>
      </c>
      <c r="AX30" s="580"/>
      <c r="AY30" s="581"/>
      <c r="AZ30" s="582"/>
      <c r="BA30" s="582"/>
      <c r="BB30" s="582"/>
      <c r="BC30" s="582"/>
      <c r="BD30" s="583"/>
    </row>
    <row r="31" spans="2:56" ht="39.9" customHeight="1" x14ac:dyDescent="0.2">
      <c r="B31" s="239">
        <f t="shared" si="2"/>
        <v>18</v>
      </c>
      <c r="C31" s="567"/>
      <c r="D31" s="568"/>
      <c r="E31" s="569"/>
      <c r="F31" s="570"/>
      <c r="G31" s="571"/>
      <c r="H31" s="572"/>
      <c r="I31" s="572"/>
      <c r="J31" s="572"/>
      <c r="K31" s="573"/>
      <c r="L31" s="574"/>
      <c r="M31" s="575"/>
      <c r="N31" s="575"/>
      <c r="O31" s="576"/>
      <c r="P31" s="240"/>
      <c r="Q31" s="241"/>
      <c r="R31" s="241"/>
      <c r="S31" s="241"/>
      <c r="T31" s="241"/>
      <c r="U31" s="241"/>
      <c r="V31" s="242"/>
      <c r="W31" s="240"/>
      <c r="X31" s="241"/>
      <c r="Y31" s="241"/>
      <c r="Z31" s="241"/>
      <c r="AA31" s="241"/>
      <c r="AB31" s="241"/>
      <c r="AC31" s="242"/>
      <c r="AD31" s="240"/>
      <c r="AE31" s="241"/>
      <c r="AF31" s="241"/>
      <c r="AG31" s="241"/>
      <c r="AH31" s="241"/>
      <c r="AI31" s="241"/>
      <c r="AJ31" s="242"/>
      <c r="AK31" s="240"/>
      <c r="AL31" s="241"/>
      <c r="AM31" s="241"/>
      <c r="AN31" s="241"/>
      <c r="AO31" s="241"/>
      <c r="AP31" s="241"/>
      <c r="AQ31" s="242"/>
      <c r="AR31" s="240"/>
      <c r="AS31" s="241"/>
      <c r="AT31" s="242"/>
      <c r="AU31" s="577">
        <f t="shared" si="3"/>
        <v>0</v>
      </c>
      <c r="AV31" s="578"/>
      <c r="AW31" s="579">
        <f t="shared" si="1"/>
        <v>0</v>
      </c>
      <c r="AX31" s="580"/>
      <c r="AY31" s="581"/>
      <c r="AZ31" s="582"/>
      <c r="BA31" s="582"/>
      <c r="BB31" s="582"/>
      <c r="BC31" s="582"/>
      <c r="BD31" s="583"/>
    </row>
    <row r="32" spans="2:56" ht="39.9" customHeight="1" x14ac:dyDescent="0.2">
      <c r="B32" s="239">
        <f t="shared" si="2"/>
        <v>19</v>
      </c>
      <c r="C32" s="567"/>
      <c r="D32" s="568"/>
      <c r="E32" s="569"/>
      <c r="F32" s="570"/>
      <c r="G32" s="571"/>
      <c r="H32" s="572"/>
      <c r="I32" s="572"/>
      <c r="J32" s="572"/>
      <c r="K32" s="573"/>
      <c r="L32" s="574"/>
      <c r="M32" s="575"/>
      <c r="N32" s="575"/>
      <c r="O32" s="576"/>
      <c r="P32" s="240"/>
      <c r="Q32" s="241"/>
      <c r="R32" s="241"/>
      <c r="S32" s="241"/>
      <c r="T32" s="241"/>
      <c r="U32" s="241"/>
      <c r="V32" s="242"/>
      <c r="W32" s="240"/>
      <c r="X32" s="241"/>
      <c r="Y32" s="241"/>
      <c r="Z32" s="241"/>
      <c r="AA32" s="241"/>
      <c r="AB32" s="241"/>
      <c r="AC32" s="242"/>
      <c r="AD32" s="240"/>
      <c r="AE32" s="241"/>
      <c r="AF32" s="241"/>
      <c r="AG32" s="241"/>
      <c r="AH32" s="241"/>
      <c r="AI32" s="241"/>
      <c r="AJ32" s="242"/>
      <c r="AK32" s="240"/>
      <c r="AL32" s="241"/>
      <c r="AM32" s="241"/>
      <c r="AN32" s="241"/>
      <c r="AO32" s="241"/>
      <c r="AP32" s="241"/>
      <c r="AQ32" s="242"/>
      <c r="AR32" s="240"/>
      <c r="AS32" s="241"/>
      <c r="AT32" s="242"/>
      <c r="AU32" s="577">
        <f t="shared" si="3"/>
        <v>0</v>
      </c>
      <c r="AV32" s="578"/>
      <c r="AW32" s="579">
        <f t="shared" si="1"/>
        <v>0</v>
      </c>
      <c r="AX32" s="580"/>
      <c r="AY32" s="581"/>
      <c r="AZ32" s="582"/>
      <c r="BA32" s="582"/>
      <c r="BB32" s="582"/>
      <c r="BC32" s="582"/>
      <c r="BD32" s="583"/>
    </row>
    <row r="33" spans="2:56" ht="39.9" customHeight="1" x14ac:dyDescent="0.2">
      <c r="B33" s="239">
        <f t="shared" si="2"/>
        <v>20</v>
      </c>
      <c r="C33" s="567"/>
      <c r="D33" s="568"/>
      <c r="E33" s="569"/>
      <c r="F33" s="570"/>
      <c r="G33" s="571"/>
      <c r="H33" s="572"/>
      <c r="I33" s="572"/>
      <c r="J33" s="572"/>
      <c r="K33" s="573"/>
      <c r="L33" s="574"/>
      <c r="M33" s="575"/>
      <c r="N33" s="575"/>
      <c r="O33" s="576"/>
      <c r="P33" s="240"/>
      <c r="Q33" s="241"/>
      <c r="R33" s="241"/>
      <c r="S33" s="241"/>
      <c r="T33" s="241"/>
      <c r="U33" s="241"/>
      <c r="V33" s="242"/>
      <c r="W33" s="240"/>
      <c r="X33" s="241"/>
      <c r="Y33" s="241"/>
      <c r="Z33" s="241"/>
      <c r="AA33" s="241"/>
      <c r="AB33" s="241"/>
      <c r="AC33" s="242"/>
      <c r="AD33" s="240"/>
      <c r="AE33" s="241"/>
      <c r="AF33" s="241"/>
      <c r="AG33" s="241"/>
      <c r="AH33" s="241"/>
      <c r="AI33" s="241"/>
      <c r="AJ33" s="242"/>
      <c r="AK33" s="240"/>
      <c r="AL33" s="241"/>
      <c r="AM33" s="241"/>
      <c r="AN33" s="241"/>
      <c r="AO33" s="241"/>
      <c r="AP33" s="241"/>
      <c r="AQ33" s="242"/>
      <c r="AR33" s="240"/>
      <c r="AS33" s="241"/>
      <c r="AT33" s="242"/>
      <c r="AU33" s="577">
        <f t="shared" si="3"/>
        <v>0</v>
      </c>
      <c r="AV33" s="578"/>
      <c r="AW33" s="579">
        <f t="shared" si="1"/>
        <v>0</v>
      </c>
      <c r="AX33" s="580"/>
      <c r="AY33" s="581"/>
      <c r="AZ33" s="582"/>
      <c r="BA33" s="582"/>
      <c r="BB33" s="582"/>
      <c r="BC33" s="582"/>
      <c r="BD33" s="583"/>
    </row>
    <row r="34" spans="2:56" ht="39.9" customHeight="1" x14ac:dyDescent="0.2">
      <c r="B34" s="239">
        <f t="shared" si="2"/>
        <v>21</v>
      </c>
      <c r="C34" s="567"/>
      <c r="D34" s="568"/>
      <c r="E34" s="569"/>
      <c r="F34" s="570"/>
      <c r="G34" s="571"/>
      <c r="H34" s="572"/>
      <c r="I34" s="572"/>
      <c r="J34" s="572"/>
      <c r="K34" s="573"/>
      <c r="L34" s="574"/>
      <c r="M34" s="575"/>
      <c r="N34" s="575"/>
      <c r="O34" s="576"/>
      <c r="P34" s="240"/>
      <c r="Q34" s="241"/>
      <c r="R34" s="241"/>
      <c r="S34" s="241"/>
      <c r="T34" s="241"/>
      <c r="U34" s="241"/>
      <c r="V34" s="242"/>
      <c r="W34" s="240"/>
      <c r="X34" s="241"/>
      <c r="Y34" s="241"/>
      <c r="Z34" s="241"/>
      <c r="AA34" s="241"/>
      <c r="AB34" s="241"/>
      <c r="AC34" s="242"/>
      <c r="AD34" s="240"/>
      <c r="AE34" s="241"/>
      <c r="AF34" s="241"/>
      <c r="AG34" s="241"/>
      <c r="AH34" s="241"/>
      <c r="AI34" s="241"/>
      <c r="AJ34" s="242"/>
      <c r="AK34" s="240"/>
      <c r="AL34" s="241"/>
      <c r="AM34" s="241"/>
      <c r="AN34" s="241"/>
      <c r="AO34" s="241"/>
      <c r="AP34" s="241"/>
      <c r="AQ34" s="242"/>
      <c r="AR34" s="240"/>
      <c r="AS34" s="241"/>
      <c r="AT34" s="242"/>
      <c r="AU34" s="577">
        <f t="shared" si="3"/>
        <v>0</v>
      </c>
      <c r="AV34" s="578"/>
      <c r="AW34" s="579">
        <f t="shared" si="1"/>
        <v>0</v>
      </c>
      <c r="AX34" s="580"/>
      <c r="AY34" s="581"/>
      <c r="AZ34" s="582"/>
      <c r="BA34" s="582"/>
      <c r="BB34" s="582"/>
      <c r="BC34" s="582"/>
      <c r="BD34" s="583"/>
    </row>
    <row r="35" spans="2:56" ht="39.9" customHeight="1" x14ac:dyDescent="0.2">
      <c r="B35" s="239">
        <f t="shared" si="2"/>
        <v>22</v>
      </c>
      <c r="C35" s="567"/>
      <c r="D35" s="568"/>
      <c r="E35" s="569"/>
      <c r="F35" s="570"/>
      <c r="G35" s="571"/>
      <c r="H35" s="572"/>
      <c r="I35" s="572"/>
      <c r="J35" s="572"/>
      <c r="K35" s="573"/>
      <c r="L35" s="574"/>
      <c r="M35" s="575"/>
      <c r="N35" s="575"/>
      <c r="O35" s="576"/>
      <c r="P35" s="240"/>
      <c r="Q35" s="241"/>
      <c r="R35" s="241"/>
      <c r="S35" s="241"/>
      <c r="T35" s="241"/>
      <c r="U35" s="241"/>
      <c r="V35" s="242"/>
      <c r="W35" s="240"/>
      <c r="X35" s="241"/>
      <c r="Y35" s="241"/>
      <c r="Z35" s="241"/>
      <c r="AA35" s="241"/>
      <c r="AB35" s="241"/>
      <c r="AC35" s="242"/>
      <c r="AD35" s="240"/>
      <c r="AE35" s="241"/>
      <c r="AF35" s="241"/>
      <c r="AG35" s="241"/>
      <c r="AH35" s="241"/>
      <c r="AI35" s="241"/>
      <c r="AJ35" s="242"/>
      <c r="AK35" s="240"/>
      <c r="AL35" s="241"/>
      <c r="AM35" s="241"/>
      <c r="AN35" s="241"/>
      <c r="AO35" s="241"/>
      <c r="AP35" s="241"/>
      <c r="AQ35" s="242"/>
      <c r="AR35" s="240"/>
      <c r="AS35" s="241"/>
      <c r="AT35" s="242"/>
      <c r="AU35" s="577">
        <f t="shared" si="3"/>
        <v>0</v>
      </c>
      <c r="AV35" s="578"/>
      <c r="AW35" s="579">
        <f t="shared" si="1"/>
        <v>0</v>
      </c>
      <c r="AX35" s="580"/>
      <c r="AY35" s="581"/>
      <c r="AZ35" s="582"/>
      <c r="BA35" s="582"/>
      <c r="BB35" s="582"/>
      <c r="BC35" s="582"/>
      <c r="BD35" s="583"/>
    </row>
    <row r="36" spans="2:56" ht="39.9" customHeight="1" x14ac:dyDescent="0.2">
      <c r="B36" s="239">
        <f t="shared" si="2"/>
        <v>23</v>
      </c>
      <c r="C36" s="567"/>
      <c r="D36" s="568"/>
      <c r="E36" s="569"/>
      <c r="F36" s="570"/>
      <c r="G36" s="571"/>
      <c r="H36" s="572"/>
      <c r="I36" s="572"/>
      <c r="J36" s="572"/>
      <c r="K36" s="573"/>
      <c r="L36" s="574"/>
      <c r="M36" s="575"/>
      <c r="N36" s="575"/>
      <c r="O36" s="576"/>
      <c r="P36" s="240"/>
      <c r="Q36" s="241"/>
      <c r="R36" s="241"/>
      <c r="S36" s="241"/>
      <c r="T36" s="241"/>
      <c r="U36" s="241"/>
      <c r="V36" s="242"/>
      <c r="W36" s="240"/>
      <c r="X36" s="241"/>
      <c r="Y36" s="241"/>
      <c r="Z36" s="241"/>
      <c r="AA36" s="241"/>
      <c r="AB36" s="241"/>
      <c r="AC36" s="242"/>
      <c r="AD36" s="240"/>
      <c r="AE36" s="241"/>
      <c r="AF36" s="241"/>
      <c r="AG36" s="241"/>
      <c r="AH36" s="241"/>
      <c r="AI36" s="241"/>
      <c r="AJ36" s="242"/>
      <c r="AK36" s="240"/>
      <c r="AL36" s="241"/>
      <c r="AM36" s="241"/>
      <c r="AN36" s="241"/>
      <c r="AO36" s="241"/>
      <c r="AP36" s="241"/>
      <c r="AQ36" s="242"/>
      <c r="AR36" s="240"/>
      <c r="AS36" s="241"/>
      <c r="AT36" s="242"/>
      <c r="AU36" s="577">
        <f t="shared" si="3"/>
        <v>0</v>
      </c>
      <c r="AV36" s="578"/>
      <c r="AW36" s="579">
        <f t="shared" si="1"/>
        <v>0</v>
      </c>
      <c r="AX36" s="580"/>
      <c r="AY36" s="581"/>
      <c r="AZ36" s="582"/>
      <c r="BA36" s="582"/>
      <c r="BB36" s="582"/>
      <c r="BC36" s="582"/>
      <c r="BD36" s="583"/>
    </row>
    <row r="37" spans="2:56" ht="39.9" customHeight="1" x14ac:dyDescent="0.2">
      <c r="B37" s="239">
        <f t="shared" si="2"/>
        <v>24</v>
      </c>
      <c r="C37" s="567"/>
      <c r="D37" s="568"/>
      <c r="E37" s="569"/>
      <c r="F37" s="570"/>
      <c r="G37" s="571"/>
      <c r="H37" s="572"/>
      <c r="I37" s="572"/>
      <c r="J37" s="572"/>
      <c r="K37" s="573"/>
      <c r="L37" s="574"/>
      <c r="M37" s="575"/>
      <c r="N37" s="575"/>
      <c r="O37" s="576"/>
      <c r="P37" s="240"/>
      <c r="Q37" s="241"/>
      <c r="R37" s="241"/>
      <c r="S37" s="241"/>
      <c r="T37" s="241"/>
      <c r="U37" s="241"/>
      <c r="V37" s="242"/>
      <c r="W37" s="240"/>
      <c r="X37" s="241"/>
      <c r="Y37" s="241"/>
      <c r="Z37" s="241"/>
      <c r="AA37" s="241"/>
      <c r="AB37" s="241"/>
      <c r="AC37" s="242"/>
      <c r="AD37" s="240"/>
      <c r="AE37" s="241"/>
      <c r="AF37" s="241"/>
      <c r="AG37" s="241"/>
      <c r="AH37" s="241"/>
      <c r="AI37" s="241"/>
      <c r="AJ37" s="242"/>
      <c r="AK37" s="240"/>
      <c r="AL37" s="241"/>
      <c r="AM37" s="241"/>
      <c r="AN37" s="241"/>
      <c r="AO37" s="241"/>
      <c r="AP37" s="241"/>
      <c r="AQ37" s="242"/>
      <c r="AR37" s="240"/>
      <c r="AS37" s="241"/>
      <c r="AT37" s="242"/>
      <c r="AU37" s="577">
        <f t="shared" si="3"/>
        <v>0</v>
      </c>
      <c r="AV37" s="578"/>
      <c r="AW37" s="579">
        <f t="shared" si="1"/>
        <v>0</v>
      </c>
      <c r="AX37" s="580"/>
      <c r="AY37" s="581"/>
      <c r="AZ37" s="582"/>
      <c r="BA37" s="582"/>
      <c r="BB37" s="582"/>
      <c r="BC37" s="582"/>
      <c r="BD37" s="583"/>
    </row>
    <row r="38" spans="2:56" ht="39.9" customHeight="1" x14ac:dyDescent="0.2">
      <c r="B38" s="239">
        <f t="shared" si="2"/>
        <v>25</v>
      </c>
      <c r="C38" s="567"/>
      <c r="D38" s="568"/>
      <c r="E38" s="569"/>
      <c r="F38" s="570"/>
      <c r="G38" s="571"/>
      <c r="H38" s="572"/>
      <c r="I38" s="572"/>
      <c r="J38" s="572"/>
      <c r="K38" s="573"/>
      <c r="L38" s="574"/>
      <c r="M38" s="575"/>
      <c r="N38" s="575"/>
      <c r="O38" s="576"/>
      <c r="P38" s="240"/>
      <c r="Q38" s="241"/>
      <c r="R38" s="241"/>
      <c r="S38" s="241"/>
      <c r="T38" s="241"/>
      <c r="U38" s="241"/>
      <c r="V38" s="242"/>
      <c r="W38" s="240"/>
      <c r="X38" s="241"/>
      <c r="Y38" s="241"/>
      <c r="Z38" s="241"/>
      <c r="AA38" s="241"/>
      <c r="AB38" s="241"/>
      <c r="AC38" s="242"/>
      <c r="AD38" s="240"/>
      <c r="AE38" s="241"/>
      <c r="AF38" s="241"/>
      <c r="AG38" s="241"/>
      <c r="AH38" s="241"/>
      <c r="AI38" s="241"/>
      <c r="AJ38" s="242"/>
      <c r="AK38" s="240"/>
      <c r="AL38" s="241"/>
      <c r="AM38" s="241"/>
      <c r="AN38" s="241"/>
      <c r="AO38" s="241"/>
      <c r="AP38" s="241"/>
      <c r="AQ38" s="242"/>
      <c r="AR38" s="240"/>
      <c r="AS38" s="241"/>
      <c r="AT38" s="242"/>
      <c r="AU38" s="577">
        <f t="shared" si="3"/>
        <v>0</v>
      </c>
      <c r="AV38" s="578"/>
      <c r="AW38" s="579">
        <f t="shared" si="1"/>
        <v>0</v>
      </c>
      <c r="AX38" s="580"/>
      <c r="AY38" s="581"/>
      <c r="AZ38" s="582"/>
      <c r="BA38" s="582"/>
      <c r="BB38" s="582"/>
      <c r="BC38" s="582"/>
      <c r="BD38" s="583"/>
    </row>
    <row r="39" spans="2:56" ht="39.9" customHeight="1" x14ac:dyDescent="0.2">
      <c r="B39" s="239">
        <f t="shared" si="2"/>
        <v>26</v>
      </c>
      <c r="C39" s="567"/>
      <c r="D39" s="568"/>
      <c r="E39" s="569"/>
      <c r="F39" s="570"/>
      <c r="G39" s="571"/>
      <c r="H39" s="572"/>
      <c r="I39" s="572"/>
      <c r="J39" s="572"/>
      <c r="K39" s="573"/>
      <c r="L39" s="574"/>
      <c r="M39" s="575"/>
      <c r="N39" s="575"/>
      <c r="O39" s="576"/>
      <c r="P39" s="240"/>
      <c r="Q39" s="241"/>
      <c r="R39" s="241"/>
      <c r="S39" s="241"/>
      <c r="T39" s="241"/>
      <c r="U39" s="241"/>
      <c r="V39" s="242"/>
      <c r="W39" s="240"/>
      <c r="X39" s="241"/>
      <c r="Y39" s="241"/>
      <c r="Z39" s="241"/>
      <c r="AA39" s="241"/>
      <c r="AB39" s="241"/>
      <c r="AC39" s="242"/>
      <c r="AD39" s="240"/>
      <c r="AE39" s="241"/>
      <c r="AF39" s="241"/>
      <c r="AG39" s="241"/>
      <c r="AH39" s="241"/>
      <c r="AI39" s="241"/>
      <c r="AJ39" s="242"/>
      <c r="AK39" s="240"/>
      <c r="AL39" s="241"/>
      <c r="AM39" s="241"/>
      <c r="AN39" s="241"/>
      <c r="AO39" s="241"/>
      <c r="AP39" s="241"/>
      <c r="AQ39" s="242"/>
      <c r="AR39" s="240"/>
      <c r="AS39" s="241"/>
      <c r="AT39" s="242"/>
      <c r="AU39" s="577">
        <f t="shared" si="3"/>
        <v>0</v>
      </c>
      <c r="AV39" s="578"/>
      <c r="AW39" s="579">
        <f t="shared" si="1"/>
        <v>0</v>
      </c>
      <c r="AX39" s="580"/>
      <c r="AY39" s="581"/>
      <c r="AZ39" s="582"/>
      <c r="BA39" s="582"/>
      <c r="BB39" s="582"/>
      <c r="BC39" s="582"/>
      <c r="BD39" s="583"/>
    </row>
    <row r="40" spans="2:56" ht="39.9" customHeight="1" x14ac:dyDescent="0.2">
      <c r="B40" s="239">
        <f t="shared" si="2"/>
        <v>27</v>
      </c>
      <c r="C40" s="567"/>
      <c r="D40" s="568"/>
      <c r="E40" s="569"/>
      <c r="F40" s="570"/>
      <c r="G40" s="571"/>
      <c r="H40" s="572"/>
      <c r="I40" s="572"/>
      <c r="J40" s="572"/>
      <c r="K40" s="573"/>
      <c r="L40" s="574"/>
      <c r="M40" s="575"/>
      <c r="N40" s="575"/>
      <c r="O40" s="576"/>
      <c r="P40" s="240"/>
      <c r="Q40" s="241"/>
      <c r="R40" s="241"/>
      <c r="S40" s="241"/>
      <c r="T40" s="241"/>
      <c r="U40" s="241"/>
      <c r="V40" s="242"/>
      <c r="W40" s="240"/>
      <c r="X40" s="241"/>
      <c r="Y40" s="241"/>
      <c r="Z40" s="241"/>
      <c r="AA40" s="241"/>
      <c r="AB40" s="241"/>
      <c r="AC40" s="242"/>
      <c r="AD40" s="240"/>
      <c r="AE40" s="241"/>
      <c r="AF40" s="241"/>
      <c r="AG40" s="241"/>
      <c r="AH40" s="241"/>
      <c r="AI40" s="241"/>
      <c r="AJ40" s="242"/>
      <c r="AK40" s="240"/>
      <c r="AL40" s="241"/>
      <c r="AM40" s="241"/>
      <c r="AN40" s="241"/>
      <c r="AO40" s="241"/>
      <c r="AP40" s="241"/>
      <c r="AQ40" s="242"/>
      <c r="AR40" s="240"/>
      <c r="AS40" s="241"/>
      <c r="AT40" s="242"/>
      <c r="AU40" s="577">
        <f t="shared" si="3"/>
        <v>0</v>
      </c>
      <c r="AV40" s="578"/>
      <c r="AW40" s="579">
        <f t="shared" si="1"/>
        <v>0</v>
      </c>
      <c r="AX40" s="580"/>
      <c r="AY40" s="581"/>
      <c r="AZ40" s="582"/>
      <c r="BA40" s="582"/>
      <c r="BB40" s="582"/>
      <c r="BC40" s="582"/>
      <c r="BD40" s="583"/>
    </row>
    <row r="41" spans="2:56" ht="39.9" customHeight="1" x14ac:dyDescent="0.2">
      <c r="B41" s="239">
        <f t="shared" si="2"/>
        <v>28</v>
      </c>
      <c r="C41" s="567"/>
      <c r="D41" s="568"/>
      <c r="E41" s="569"/>
      <c r="F41" s="570"/>
      <c r="G41" s="571"/>
      <c r="H41" s="572"/>
      <c r="I41" s="572"/>
      <c r="J41" s="572"/>
      <c r="K41" s="573"/>
      <c r="L41" s="574"/>
      <c r="M41" s="575"/>
      <c r="N41" s="575"/>
      <c r="O41" s="576"/>
      <c r="P41" s="273"/>
      <c r="Q41" s="274"/>
      <c r="R41" s="274"/>
      <c r="S41" s="274"/>
      <c r="T41" s="274"/>
      <c r="U41" s="274"/>
      <c r="V41" s="275"/>
      <c r="W41" s="273"/>
      <c r="X41" s="274"/>
      <c r="Y41" s="274"/>
      <c r="Z41" s="274"/>
      <c r="AA41" s="274"/>
      <c r="AB41" s="274"/>
      <c r="AC41" s="275"/>
      <c r="AD41" s="273"/>
      <c r="AE41" s="274"/>
      <c r="AF41" s="274"/>
      <c r="AG41" s="274"/>
      <c r="AH41" s="274"/>
      <c r="AI41" s="274"/>
      <c r="AJ41" s="275"/>
      <c r="AK41" s="273"/>
      <c r="AL41" s="274"/>
      <c r="AM41" s="274"/>
      <c r="AN41" s="274"/>
      <c r="AO41" s="274"/>
      <c r="AP41" s="274"/>
      <c r="AQ41" s="275"/>
      <c r="AR41" s="273"/>
      <c r="AS41" s="274"/>
      <c r="AT41" s="275"/>
      <c r="AU41" s="577">
        <f t="shared" si="3"/>
        <v>0</v>
      </c>
      <c r="AV41" s="578"/>
      <c r="AW41" s="579">
        <f t="shared" si="1"/>
        <v>0</v>
      </c>
      <c r="AX41" s="580"/>
      <c r="AY41" s="581"/>
      <c r="AZ41" s="582"/>
      <c r="BA41" s="582"/>
      <c r="BB41" s="582"/>
      <c r="BC41" s="582"/>
      <c r="BD41" s="583"/>
    </row>
    <row r="42" spans="2:56" ht="39.9" customHeight="1" x14ac:dyDescent="0.2">
      <c r="B42" s="239">
        <f t="shared" si="2"/>
        <v>29</v>
      </c>
      <c r="C42" s="567"/>
      <c r="D42" s="568"/>
      <c r="E42" s="569"/>
      <c r="F42" s="570"/>
      <c r="G42" s="571"/>
      <c r="H42" s="572"/>
      <c r="I42" s="572"/>
      <c r="J42" s="572"/>
      <c r="K42" s="573"/>
      <c r="L42" s="574"/>
      <c r="M42" s="575"/>
      <c r="N42" s="575"/>
      <c r="O42" s="576"/>
      <c r="P42" s="240"/>
      <c r="Q42" s="241"/>
      <c r="R42" s="241"/>
      <c r="S42" s="241"/>
      <c r="T42" s="241"/>
      <c r="U42" s="241"/>
      <c r="V42" s="242"/>
      <c r="W42" s="240"/>
      <c r="X42" s="241"/>
      <c r="Y42" s="241"/>
      <c r="Z42" s="241"/>
      <c r="AA42" s="241"/>
      <c r="AB42" s="241"/>
      <c r="AC42" s="242"/>
      <c r="AD42" s="240"/>
      <c r="AE42" s="241"/>
      <c r="AF42" s="241"/>
      <c r="AG42" s="241"/>
      <c r="AH42" s="241"/>
      <c r="AI42" s="241"/>
      <c r="AJ42" s="242"/>
      <c r="AK42" s="240"/>
      <c r="AL42" s="241"/>
      <c r="AM42" s="241"/>
      <c r="AN42" s="241"/>
      <c r="AO42" s="241"/>
      <c r="AP42" s="241"/>
      <c r="AQ42" s="242"/>
      <c r="AR42" s="240"/>
      <c r="AS42" s="241"/>
      <c r="AT42" s="242"/>
      <c r="AU42" s="577">
        <f t="shared" si="3"/>
        <v>0</v>
      </c>
      <c r="AV42" s="578"/>
      <c r="AW42" s="579">
        <f t="shared" si="1"/>
        <v>0</v>
      </c>
      <c r="AX42" s="580"/>
      <c r="AY42" s="581"/>
      <c r="AZ42" s="582"/>
      <c r="BA42" s="582"/>
      <c r="BB42" s="582"/>
      <c r="BC42" s="582"/>
      <c r="BD42" s="583"/>
    </row>
    <row r="43" spans="2:56" ht="39.9" customHeight="1" x14ac:dyDescent="0.2">
      <c r="B43" s="239">
        <f t="shared" si="2"/>
        <v>30</v>
      </c>
      <c r="C43" s="567"/>
      <c r="D43" s="568"/>
      <c r="E43" s="569"/>
      <c r="F43" s="570"/>
      <c r="G43" s="571"/>
      <c r="H43" s="572"/>
      <c r="I43" s="572"/>
      <c r="J43" s="572"/>
      <c r="K43" s="573"/>
      <c r="L43" s="574"/>
      <c r="M43" s="575"/>
      <c r="N43" s="575"/>
      <c r="O43" s="576"/>
      <c r="P43" s="240"/>
      <c r="Q43" s="241"/>
      <c r="R43" s="241"/>
      <c r="S43" s="241"/>
      <c r="T43" s="241"/>
      <c r="U43" s="241"/>
      <c r="V43" s="242"/>
      <c r="W43" s="240"/>
      <c r="X43" s="241"/>
      <c r="Y43" s="241"/>
      <c r="Z43" s="241"/>
      <c r="AA43" s="241"/>
      <c r="AB43" s="241"/>
      <c r="AC43" s="242"/>
      <c r="AD43" s="240"/>
      <c r="AE43" s="241"/>
      <c r="AF43" s="241"/>
      <c r="AG43" s="241"/>
      <c r="AH43" s="241"/>
      <c r="AI43" s="241"/>
      <c r="AJ43" s="242"/>
      <c r="AK43" s="240"/>
      <c r="AL43" s="241"/>
      <c r="AM43" s="241"/>
      <c r="AN43" s="241"/>
      <c r="AO43" s="241"/>
      <c r="AP43" s="241"/>
      <c r="AQ43" s="242"/>
      <c r="AR43" s="240"/>
      <c r="AS43" s="241"/>
      <c r="AT43" s="242"/>
      <c r="AU43" s="577">
        <f t="shared" si="3"/>
        <v>0</v>
      </c>
      <c r="AV43" s="578"/>
      <c r="AW43" s="579">
        <f t="shared" si="1"/>
        <v>0</v>
      </c>
      <c r="AX43" s="580"/>
      <c r="AY43" s="581"/>
      <c r="AZ43" s="582"/>
      <c r="BA43" s="582"/>
      <c r="BB43" s="582"/>
      <c r="BC43" s="582"/>
      <c r="BD43" s="583"/>
    </row>
    <row r="44" spans="2:56" ht="39.9" customHeight="1" x14ac:dyDescent="0.2">
      <c r="B44" s="239">
        <f t="shared" si="2"/>
        <v>31</v>
      </c>
      <c r="C44" s="567"/>
      <c r="D44" s="568"/>
      <c r="E44" s="569"/>
      <c r="F44" s="570"/>
      <c r="G44" s="571"/>
      <c r="H44" s="572"/>
      <c r="I44" s="572"/>
      <c r="J44" s="572"/>
      <c r="K44" s="573"/>
      <c r="L44" s="574"/>
      <c r="M44" s="575"/>
      <c r="N44" s="575"/>
      <c r="O44" s="576"/>
      <c r="P44" s="240"/>
      <c r="Q44" s="241"/>
      <c r="R44" s="241"/>
      <c r="S44" s="241"/>
      <c r="T44" s="241"/>
      <c r="U44" s="241"/>
      <c r="V44" s="242"/>
      <c r="W44" s="240"/>
      <c r="X44" s="241"/>
      <c r="Y44" s="241"/>
      <c r="Z44" s="241"/>
      <c r="AA44" s="241"/>
      <c r="AB44" s="241"/>
      <c r="AC44" s="242"/>
      <c r="AD44" s="240"/>
      <c r="AE44" s="241"/>
      <c r="AF44" s="241"/>
      <c r="AG44" s="241"/>
      <c r="AH44" s="241"/>
      <c r="AI44" s="241"/>
      <c r="AJ44" s="242"/>
      <c r="AK44" s="240"/>
      <c r="AL44" s="241"/>
      <c r="AM44" s="241"/>
      <c r="AN44" s="241"/>
      <c r="AO44" s="241"/>
      <c r="AP44" s="241"/>
      <c r="AQ44" s="242"/>
      <c r="AR44" s="240"/>
      <c r="AS44" s="241"/>
      <c r="AT44" s="242"/>
      <c r="AU44" s="577">
        <f t="shared" si="3"/>
        <v>0</v>
      </c>
      <c r="AV44" s="578"/>
      <c r="AW44" s="579">
        <f t="shared" si="1"/>
        <v>0</v>
      </c>
      <c r="AX44" s="580"/>
      <c r="AY44" s="581"/>
      <c r="AZ44" s="582"/>
      <c r="BA44" s="582"/>
      <c r="BB44" s="582"/>
      <c r="BC44" s="582"/>
      <c r="BD44" s="583"/>
    </row>
    <row r="45" spans="2:56" ht="39.9" customHeight="1" x14ac:dyDescent="0.2">
      <c r="B45" s="239">
        <f t="shared" si="2"/>
        <v>32</v>
      </c>
      <c r="C45" s="567"/>
      <c r="D45" s="568"/>
      <c r="E45" s="569"/>
      <c r="F45" s="570"/>
      <c r="G45" s="571"/>
      <c r="H45" s="572"/>
      <c r="I45" s="572"/>
      <c r="J45" s="572"/>
      <c r="K45" s="573"/>
      <c r="L45" s="574"/>
      <c r="M45" s="575"/>
      <c r="N45" s="575"/>
      <c r="O45" s="576"/>
      <c r="P45" s="240"/>
      <c r="Q45" s="241"/>
      <c r="R45" s="241"/>
      <c r="S45" s="241"/>
      <c r="T45" s="241"/>
      <c r="U45" s="241"/>
      <c r="V45" s="242"/>
      <c r="W45" s="240"/>
      <c r="X45" s="241"/>
      <c r="Y45" s="241"/>
      <c r="Z45" s="241"/>
      <c r="AA45" s="241"/>
      <c r="AB45" s="241"/>
      <c r="AC45" s="242"/>
      <c r="AD45" s="240"/>
      <c r="AE45" s="241"/>
      <c r="AF45" s="241"/>
      <c r="AG45" s="241"/>
      <c r="AH45" s="241"/>
      <c r="AI45" s="241"/>
      <c r="AJ45" s="242"/>
      <c r="AK45" s="240"/>
      <c r="AL45" s="241"/>
      <c r="AM45" s="241"/>
      <c r="AN45" s="241"/>
      <c r="AO45" s="241"/>
      <c r="AP45" s="241"/>
      <c r="AQ45" s="242"/>
      <c r="AR45" s="240"/>
      <c r="AS45" s="241"/>
      <c r="AT45" s="242"/>
      <c r="AU45" s="577">
        <f t="shared" si="3"/>
        <v>0</v>
      </c>
      <c r="AV45" s="578"/>
      <c r="AW45" s="579">
        <f t="shared" si="1"/>
        <v>0</v>
      </c>
      <c r="AX45" s="580"/>
      <c r="AY45" s="581"/>
      <c r="AZ45" s="582"/>
      <c r="BA45" s="582"/>
      <c r="BB45" s="582"/>
      <c r="BC45" s="582"/>
      <c r="BD45" s="583"/>
    </row>
    <row r="46" spans="2:56" ht="39.9" customHeight="1" x14ac:dyDescent="0.2">
      <c r="B46" s="239">
        <f t="shared" si="2"/>
        <v>33</v>
      </c>
      <c r="C46" s="567"/>
      <c r="D46" s="568"/>
      <c r="E46" s="569"/>
      <c r="F46" s="570"/>
      <c r="G46" s="571"/>
      <c r="H46" s="572"/>
      <c r="I46" s="572"/>
      <c r="J46" s="572"/>
      <c r="K46" s="573"/>
      <c r="L46" s="574"/>
      <c r="M46" s="575"/>
      <c r="N46" s="575"/>
      <c r="O46" s="576"/>
      <c r="P46" s="240"/>
      <c r="Q46" s="241"/>
      <c r="R46" s="241"/>
      <c r="S46" s="241"/>
      <c r="T46" s="241"/>
      <c r="U46" s="241"/>
      <c r="V46" s="242"/>
      <c r="W46" s="240"/>
      <c r="X46" s="241"/>
      <c r="Y46" s="241"/>
      <c r="Z46" s="241"/>
      <c r="AA46" s="241"/>
      <c r="AB46" s="241"/>
      <c r="AC46" s="242"/>
      <c r="AD46" s="240"/>
      <c r="AE46" s="241"/>
      <c r="AF46" s="241"/>
      <c r="AG46" s="241"/>
      <c r="AH46" s="241"/>
      <c r="AI46" s="241"/>
      <c r="AJ46" s="242"/>
      <c r="AK46" s="240"/>
      <c r="AL46" s="241"/>
      <c r="AM46" s="241"/>
      <c r="AN46" s="241"/>
      <c r="AO46" s="241"/>
      <c r="AP46" s="241"/>
      <c r="AQ46" s="242"/>
      <c r="AR46" s="240"/>
      <c r="AS46" s="241"/>
      <c r="AT46" s="242"/>
      <c r="AU46" s="577">
        <f t="shared" si="3"/>
        <v>0</v>
      </c>
      <c r="AV46" s="578"/>
      <c r="AW46" s="579">
        <f t="shared" si="1"/>
        <v>0</v>
      </c>
      <c r="AX46" s="580"/>
      <c r="AY46" s="581"/>
      <c r="AZ46" s="582"/>
      <c r="BA46" s="582"/>
      <c r="BB46" s="582"/>
      <c r="BC46" s="582"/>
      <c r="BD46" s="583"/>
    </row>
    <row r="47" spans="2:56" ht="39.9" customHeight="1" x14ac:dyDescent="0.2">
      <c r="B47" s="239">
        <f t="shared" si="2"/>
        <v>34</v>
      </c>
      <c r="C47" s="567"/>
      <c r="D47" s="568"/>
      <c r="E47" s="569"/>
      <c r="F47" s="570"/>
      <c r="G47" s="571"/>
      <c r="H47" s="572"/>
      <c r="I47" s="572"/>
      <c r="J47" s="572"/>
      <c r="K47" s="573"/>
      <c r="L47" s="574"/>
      <c r="M47" s="575"/>
      <c r="N47" s="575"/>
      <c r="O47" s="576"/>
      <c r="P47" s="240"/>
      <c r="Q47" s="241"/>
      <c r="R47" s="241"/>
      <c r="S47" s="241"/>
      <c r="T47" s="241"/>
      <c r="U47" s="241"/>
      <c r="V47" s="242"/>
      <c r="W47" s="240"/>
      <c r="X47" s="241"/>
      <c r="Y47" s="241"/>
      <c r="Z47" s="241"/>
      <c r="AA47" s="241"/>
      <c r="AB47" s="241"/>
      <c r="AC47" s="242"/>
      <c r="AD47" s="240"/>
      <c r="AE47" s="241"/>
      <c r="AF47" s="241"/>
      <c r="AG47" s="241"/>
      <c r="AH47" s="241"/>
      <c r="AI47" s="241"/>
      <c r="AJ47" s="242"/>
      <c r="AK47" s="240"/>
      <c r="AL47" s="241"/>
      <c r="AM47" s="241"/>
      <c r="AN47" s="241"/>
      <c r="AO47" s="241"/>
      <c r="AP47" s="241"/>
      <c r="AQ47" s="242"/>
      <c r="AR47" s="240"/>
      <c r="AS47" s="241"/>
      <c r="AT47" s="242"/>
      <c r="AU47" s="577">
        <f t="shared" si="3"/>
        <v>0</v>
      </c>
      <c r="AV47" s="578"/>
      <c r="AW47" s="579">
        <f t="shared" si="1"/>
        <v>0</v>
      </c>
      <c r="AX47" s="580"/>
      <c r="AY47" s="581"/>
      <c r="AZ47" s="582"/>
      <c r="BA47" s="582"/>
      <c r="BB47" s="582"/>
      <c r="BC47" s="582"/>
      <c r="BD47" s="583"/>
    </row>
    <row r="48" spans="2:56" ht="39.9" customHeight="1" x14ac:dyDescent="0.2">
      <c r="B48" s="239">
        <f t="shared" si="2"/>
        <v>35</v>
      </c>
      <c r="C48" s="567"/>
      <c r="D48" s="568"/>
      <c r="E48" s="569"/>
      <c r="F48" s="570"/>
      <c r="G48" s="571"/>
      <c r="H48" s="572"/>
      <c r="I48" s="572"/>
      <c r="J48" s="572"/>
      <c r="K48" s="573"/>
      <c r="L48" s="574"/>
      <c r="M48" s="575"/>
      <c r="N48" s="575"/>
      <c r="O48" s="576"/>
      <c r="P48" s="240"/>
      <c r="Q48" s="241"/>
      <c r="R48" s="241"/>
      <c r="S48" s="241"/>
      <c r="T48" s="241"/>
      <c r="U48" s="241"/>
      <c r="V48" s="242"/>
      <c r="W48" s="240"/>
      <c r="X48" s="241"/>
      <c r="Y48" s="241"/>
      <c r="Z48" s="241"/>
      <c r="AA48" s="241"/>
      <c r="AB48" s="241"/>
      <c r="AC48" s="242"/>
      <c r="AD48" s="240"/>
      <c r="AE48" s="241"/>
      <c r="AF48" s="241"/>
      <c r="AG48" s="241"/>
      <c r="AH48" s="241"/>
      <c r="AI48" s="241"/>
      <c r="AJ48" s="242"/>
      <c r="AK48" s="240"/>
      <c r="AL48" s="241"/>
      <c r="AM48" s="241"/>
      <c r="AN48" s="241"/>
      <c r="AO48" s="241"/>
      <c r="AP48" s="241"/>
      <c r="AQ48" s="242"/>
      <c r="AR48" s="240"/>
      <c r="AS48" s="241"/>
      <c r="AT48" s="242"/>
      <c r="AU48" s="577">
        <f t="shared" si="3"/>
        <v>0</v>
      </c>
      <c r="AV48" s="578"/>
      <c r="AW48" s="579">
        <f t="shared" si="1"/>
        <v>0</v>
      </c>
      <c r="AX48" s="580"/>
      <c r="AY48" s="581"/>
      <c r="AZ48" s="582"/>
      <c r="BA48" s="582"/>
      <c r="BB48" s="582"/>
      <c r="BC48" s="582"/>
      <c r="BD48" s="583"/>
    </row>
    <row r="49" spans="2:56" ht="39.9" customHeight="1" x14ac:dyDescent="0.2">
      <c r="B49" s="239">
        <f t="shared" si="2"/>
        <v>36</v>
      </c>
      <c r="C49" s="567"/>
      <c r="D49" s="568"/>
      <c r="E49" s="569"/>
      <c r="F49" s="570"/>
      <c r="G49" s="571"/>
      <c r="H49" s="572"/>
      <c r="I49" s="572"/>
      <c r="J49" s="572"/>
      <c r="K49" s="573"/>
      <c r="L49" s="574"/>
      <c r="M49" s="575"/>
      <c r="N49" s="575"/>
      <c r="O49" s="576"/>
      <c r="P49" s="240"/>
      <c r="Q49" s="241"/>
      <c r="R49" s="241"/>
      <c r="S49" s="241"/>
      <c r="T49" s="241"/>
      <c r="U49" s="241"/>
      <c r="V49" s="242"/>
      <c r="W49" s="240"/>
      <c r="X49" s="241"/>
      <c r="Y49" s="241"/>
      <c r="Z49" s="241"/>
      <c r="AA49" s="241"/>
      <c r="AB49" s="241"/>
      <c r="AC49" s="242"/>
      <c r="AD49" s="240"/>
      <c r="AE49" s="241"/>
      <c r="AF49" s="241"/>
      <c r="AG49" s="241"/>
      <c r="AH49" s="241"/>
      <c r="AI49" s="241"/>
      <c r="AJ49" s="242"/>
      <c r="AK49" s="240"/>
      <c r="AL49" s="241"/>
      <c r="AM49" s="241"/>
      <c r="AN49" s="241"/>
      <c r="AO49" s="241"/>
      <c r="AP49" s="241"/>
      <c r="AQ49" s="242"/>
      <c r="AR49" s="240"/>
      <c r="AS49" s="241"/>
      <c r="AT49" s="242"/>
      <c r="AU49" s="577">
        <f t="shared" si="3"/>
        <v>0</v>
      </c>
      <c r="AV49" s="578"/>
      <c r="AW49" s="579">
        <f t="shared" si="1"/>
        <v>0</v>
      </c>
      <c r="AX49" s="580"/>
      <c r="AY49" s="581"/>
      <c r="AZ49" s="582"/>
      <c r="BA49" s="582"/>
      <c r="BB49" s="582"/>
      <c r="BC49" s="582"/>
      <c r="BD49" s="583"/>
    </row>
    <row r="50" spans="2:56" ht="39.9" customHeight="1" x14ac:dyDescent="0.2">
      <c r="B50" s="239">
        <f t="shared" si="2"/>
        <v>37</v>
      </c>
      <c r="C50" s="567"/>
      <c r="D50" s="568"/>
      <c r="E50" s="569"/>
      <c r="F50" s="570"/>
      <c r="G50" s="571"/>
      <c r="H50" s="572"/>
      <c r="I50" s="572"/>
      <c r="J50" s="572"/>
      <c r="K50" s="573"/>
      <c r="L50" s="574"/>
      <c r="M50" s="575"/>
      <c r="N50" s="575"/>
      <c r="O50" s="576"/>
      <c r="P50" s="240"/>
      <c r="Q50" s="241"/>
      <c r="R50" s="241"/>
      <c r="S50" s="241"/>
      <c r="T50" s="241"/>
      <c r="U50" s="241"/>
      <c r="V50" s="242"/>
      <c r="W50" s="240"/>
      <c r="X50" s="241"/>
      <c r="Y50" s="241"/>
      <c r="Z50" s="241"/>
      <c r="AA50" s="241"/>
      <c r="AB50" s="241"/>
      <c r="AC50" s="242"/>
      <c r="AD50" s="240"/>
      <c r="AE50" s="241"/>
      <c r="AF50" s="241"/>
      <c r="AG50" s="241"/>
      <c r="AH50" s="241"/>
      <c r="AI50" s="241"/>
      <c r="AJ50" s="242"/>
      <c r="AK50" s="240"/>
      <c r="AL50" s="241"/>
      <c r="AM50" s="241"/>
      <c r="AN50" s="241"/>
      <c r="AO50" s="241"/>
      <c r="AP50" s="241"/>
      <c r="AQ50" s="242"/>
      <c r="AR50" s="240"/>
      <c r="AS50" s="241"/>
      <c r="AT50" s="242"/>
      <c r="AU50" s="577">
        <f t="shared" si="3"/>
        <v>0</v>
      </c>
      <c r="AV50" s="578"/>
      <c r="AW50" s="579">
        <f t="shared" si="1"/>
        <v>0</v>
      </c>
      <c r="AX50" s="580"/>
      <c r="AY50" s="581"/>
      <c r="AZ50" s="582"/>
      <c r="BA50" s="582"/>
      <c r="BB50" s="582"/>
      <c r="BC50" s="582"/>
      <c r="BD50" s="583"/>
    </row>
    <row r="51" spans="2:56" ht="39.9" customHeight="1" x14ac:dyDescent="0.2">
      <c r="B51" s="239">
        <f t="shared" si="2"/>
        <v>38</v>
      </c>
      <c r="C51" s="567"/>
      <c r="D51" s="568"/>
      <c r="E51" s="569"/>
      <c r="F51" s="570"/>
      <c r="G51" s="571"/>
      <c r="H51" s="572"/>
      <c r="I51" s="572"/>
      <c r="J51" s="572"/>
      <c r="K51" s="573"/>
      <c r="L51" s="574"/>
      <c r="M51" s="575"/>
      <c r="N51" s="575"/>
      <c r="O51" s="576"/>
      <c r="P51" s="240"/>
      <c r="Q51" s="241"/>
      <c r="R51" s="241"/>
      <c r="S51" s="241"/>
      <c r="T51" s="241"/>
      <c r="U51" s="241"/>
      <c r="V51" s="242"/>
      <c r="W51" s="240"/>
      <c r="X51" s="241"/>
      <c r="Y51" s="241"/>
      <c r="Z51" s="241"/>
      <c r="AA51" s="241"/>
      <c r="AB51" s="241"/>
      <c r="AC51" s="242"/>
      <c r="AD51" s="240"/>
      <c r="AE51" s="241"/>
      <c r="AF51" s="241"/>
      <c r="AG51" s="241"/>
      <c r="AH51" s="241"/>
      <c r="AI51" s="241"/>
      <c r="AJ51" s="242"/>
      <c r="AK51" s="240"/>
      <c r="AL51" s="241"/>
      <c r="AM51" s="241"/>
      <c r="AN51" s="241"/>
      <c r="AO51" s="241"/>
      <c r="AP51" s="241"/>
      <c r="AQ51" s="242"/>
      <c r="AR51" s="240"/>
      <c r="AS51" s="241"/>
      <c r="AT51" s="242"/>
      <c r="AU51" s="577">
        <f t="shared" si="3"/>
        <v>0</v>
      </c>
      <c r="AV51" s="578"/>
      <c r="AW51" s="579">
        <f t="shared" si="1"/>
        <v>0</v>
      </c>
      <c r="AX51" s="580"/>
      <c r="AY51" s="581"/>
      <c r="AZ51" s="582"/>
      <c r="BA51" s="582"/>
      <c r="BB51" s="582"/>
      <c r="BC51" s="582"/>
      <c r="BD51" s="583"/>
    </row>
    <row r="52" spans="2:56" ht="39.9" customHeight="1" x14ac:dyDescent="0.2">
      <c r="B52" s="239">
        <f t="shared" si="2"/>
        <v>39</v>
      </c>
      <c r="C52" s="567"/>
      <c r="D52" s="568"/>
      <c r="E52" s="569"/>
      <c r="F52" s="570"/>
      <c r="G52" s="571"/>
      <c r="H52" s="572"/>
      <c r="I52" s="572"/>
      <c r="J52" s="572"/>
      <c r="K52" s="573"/>
      <c r="L52" s="574"/>
      <c r="M52" s="575"/>
      <c r="N52" s="575"/>
      <c r="O52" s="576"/>
      <c r="P52" s="240"/>
      <c r="Q52" s="241"/>
      <c r="R52" s="241"/>
      <c r="S52" s="241"/>
      <c r="T52" s="241"/>
      <c r="U52" s="241"/>
      <c r="V52" s="242"/>
      <c r="W52" s="240"/>
      <c r="X52" s="241"/>
      <c r="Y52" s="241"/>
      <c r="Z52" s="241"/>
      <c r="AA52" s="241"/>
      <c r="AB52" s="241"/>
      <c r="AC52" s="242"/>
      <c r="AD52" s="240"/>
      <c r="AE52" s="241"/>
      <c r="AF52" s="241"/>
      <c r="AG52" s="241"/>
      <c r="AH52" s="241"/>
      <c r="AI52" s="241"/>
      <c r="AJ52" s="242"/>
      <c r="AK52" s="240"/>
      <c r="AL52" s="241"/>
      <c r="AM52" s="241"/>
      <c r="AN52" s="241"/>
      <c r="AO52" s="241"/>
      <c r="AP52" s="241"/>
      <c r="AQ52" s="242"/>
      <c r="AR52" s="240"/>
      <c r="AS52" s="241"/>
      <c r="AT52" s="242"/>
      <c r="AU52" s="577">
        <f t="shared" si="3"/>
        <v>0</v>
      </c>
      <c r="AV52" s="578"/>
      <c r="AW52" s="579">
        <f t="shared" si="1"/>
        <v>0</v>
      </c>
      <c r="AX52" s="580"/>
      <c r="AY52" s="581"/>
      <c r="AZ52" s="582"/>
      <c r="BA52" s="582"/>
      <c r="BB52" s="582"/>
      <c r="BC52" s="582"/>
      <c r="BD52" s="583"/>
    </row>
    <row r="53" spans="2:56" ht="39.9" customHeight="1" x14ac:dyDescent="0.2">
      <c r="B53" s="239">
        <f t="shared" si="2"/>
        <v>40</v>
      </c>
      <c r="C53" s="567"/>
      <c r="D53" s="568"/>
      <c r="E53" s="569"/>
      <c r="F53" s="570"/>
      <c r="G53" s="571"/>
      <c r="H53" s="572"/>
      <c r="I53" s="572"/>
      <c r="J53" s="572"/>
      <c r="K53" s="573"/>
      <c r="L53" s="574"/>
      <c r="M53" s="575"/>
      <c r="N53" s="575"/>
      <c r="O53" s="576"/>
      <c r="P53" s="240"/>
      <c r="Q53" s="241"/>
      <c r="R53" s="241"/>
      <c r="S53" s="241"/>
      <c r="T53" s="241"/>
      <c r="U53" s="241"/>
      <c r="V53" s="242"/>
      <c r="W53" s="240"/>
      <c r="X53" s="241"/>
      <c r="Y53" s="241"/>
      <c r="Z53" s="241"/>
      <c r="AA53" s="241"/>
      <c r="AB53" s="241"/>
      <c r="AC53" s="242"/>
      <c r="AD53" s="240"/>
      <c r="AE53" s="241"/>
      <c r="AF53" s="241"/>
      <c r="AG53" s="241"/>
      <c r="AH53" s="241"/>
      <c r="AI53" s="241"/>
      <c r="AJ53" s="242"/>
      <c r="AK53" s="240"/>
      <c r="AL53" s="241"/>
      <c r="AM53" s="241"/>
      <c r="AN53" s="241"/>
      <c r="AO53" s="241"/>
      <c r="AP53" s="241"/>
      <c r="AQ53" s="242"/>
      <c r="AR53" s="240"/>
      <c r="AS53" s="241"/>
      <c r="AT53" s="242"/>
      <c r="AU53" s="577">
        <f t="shared" si="3"/>
        <v>0</v>
      </c>
      <c r="AV53" s="578"/>
      <c r="AW53" s="579">
        <f t="shared" si="1"/>
        <v>0</v>
      </c>
      <c r="AX53" s="580"/>
      <c r="AY53" s="581"/>
      <c r="AZ53" s="582"/>
      <c r="BA53" s="582"/>
      <c r="BB53" s="582"/>
      <c r="BC53" s="582"/>
      <c r="BD53" s="583"/>
    </row>
    <row r="54" spans="2:56" ht="39.9" customHeight="1" x14ac:dyDescent="0.2">
      <c r="B54" s="239">
        <f t="shared" si="2"/>
        <v>41</v>
      </c>
      <c r="C54" s="567"/>
      <c r="D54" s="568"/>
      <c r="E54" s="569"/>
      <c r="F54" s="570"/>
      <c r="G54" s="571"/>
      <c r="H54" s="572"/>
      <c r="I54" s="572"/>
      <c r="J54" s="572"/>
      <c r="K54" s="573"/>
      <c r="L54" s="574"/>
      <c r="M54" s="575"/>
      <c r="N54" s="575"/>
      <c r="O54" s="576"/>
      <c r="P54" s="240"/>
      <c r="Q54" s="241"/>
      <c r="R54" s="241"/>
      <c r="S54" s="241"/>
      <c r="T54" s="241"/>
      <c r="U54" s="241"/>
      <c r="V54" s="242"/>
      <c r="W54" s="240"/>
      <c r="X54" s="241"/>
      <c r="Y54" s="241"/>
      <c r="Z54" s="241"/>
      <c r="AA54" s="241"/>
      <c r="AB54" s="241"/>
      <c r="AC54" s="242"/>
      <c r="AD54" s="240"/>
      <c r="AE54" s="241"/>
      <c r="AF54" s="241"/>
      <c r="AG54" s="241"/>
      <c r="AH54" s="241"/>
      <c r="AI54" s="241"/>
      <c r="AJ54" s="242"/>
      <c r="AK54" s="240"/>
      <c r="AL54" s="241"/>
      <c r="AM54" s="241"/>
      <c r="AN54" s="241"/>
      <c r="AO54" s="241"/>
      <c r="AP54" s="241"/>
      <c r="AQ54" s="242"/>
      <c r="AR54" s="240"/>
      <c r="AS54" s="241"/>
      <c r="AT54" s="242"/>
      <c r="AU54" s="577">
        <f t="shared" si="3"/>
        <v>0</v>
      </c>
      <c r="AV54" s="578"/>
      <c r="AW54" s="579">
        <f t="shared" si="1"/>
        <v>0</v>
      </c>
      <c r="AX54" s="580"/>
      <c r="AY54" s="581"/>
      <c r="AZ54" s="582"/>
      <c r="BA54" s="582"/>
      <c r="BB54" s="582"/>
      <c r="BC54" s="582"/>
      <c r="BD54" s="583"/>
    </row>
    <row r="55" spans="2:56" ht="39.9" customHeight="1" x14ac:dyDescent="0.2">
      <c r="B55" s="239">
        <f t="shared" si="2"/>
        <v>42</v>
      </c>
      <c r="C55" s="567"/>
      <c r="D55" s="568"/>
      <c r="E55" s="569"/>
      <c r="F55" s="570"/>
      <c r="G55" s="571"/>
      <c r="H55" s="572"/>
      <c r="I55" s="572"/>
      <c r="J55" s="572"/>
      <c r="K55" s="573"/>
      <c r="L55" s="574"/>
      <c r="M55" s="575"/>
      <c r="N55" s="575"/>
      <c r="O55" s="576"/>
      <c r="P55" s="240"/>
      <c r="Q55" s="241"/>
      <c r="R55" s="241"/>
      <c r="S55" s="241"/>
      <c r="T55" s="241"/>
      <c r="U55" s="241"/>
      <c r="V55" s="242"/>
      <c r="W55" s="240"/>
      <c r="X55" s="241"/>
      <c r="Y55" s="241"/>
      <c r="Z55" s="241"/>
      <c r="AA55" s="241"/>
      <c r="AB55" s="241"/>
      <c r="AC55" s="242"/>
      <c r="AD55" s="240"/>
      <c r="AE55" s="241"/>
      <c r="AF55" s="241"/>
      <c r="AG55" s="241"/>
      <c r="AH55" s="241"/>
      <c r="AI55" s="241"/>
      <c r="AJ55" s="242"/>
      <c r="AK55" s="240"/>
      <c r="AL55" s="241"/>
      <c r="AM55" s="241"/>
      <c r="AN55" s="241"/>
      <c r="AO55" s="241"/>
      <c r="AP55" s="241"/>
      <c r="AQ55" s="242"/>
      <c r="AR55" s="240"/>
      <c r="AS55" s="241"/>
      <c r="AT55" s="242"/>
      <c r="AU55" s="577">
        <f t="shared" si="3"/>
        <v>0</v>
      </c>
      <c r="AV55" s="578"/>
      <c r="AW55" s="579">
        <f t="shared" si="1"/>
        <v>0</v>
      </c>
      <c r="AX55" s="580"/>
      <c r="AY55" s="581"/>
      <c r="AZ55" s="582"/>
      <c r="BA55" s="582"/>
      <c r="BB55" s="582"/>
      <c r="BC55" s="582"/>
      <c r="BD55" s="583"/>
    </row>
    <row r="56" spans="2:56" ht="39.9" customHeight="1" x14ac:dyDescent="0.2">
      <c r="B56" s="239">
        <f t="shared" si="2"/>
        <v>43</v>
      </c>
      <c r="C56" s="567"/>
      <c r="D56" s="568"/>
      <c r="E56" s="569"/>
      <c r="F56" s="570"/>
      <c r="G56" s="571"/>
      <c r="H56" s="572"/>
      <c r="I56" s="572"/>
      <c r="J56" s="572"/>
      <c r="K56" s="573"/>
      <c r="L56" s="574"/>
      <c r="M56" s="575"/>
      <c r="N56" s="575"/>
      <c r="O56" s="576"/>
      <c r="P56" s="240"/>
      <c r="Q56" s="241"/>
      <c r="R56" s="241"/>
      <c r="S56" s="241"/>
      <c r="T56" s="241"/>
      <c r="U56" s="241"/>
      <c r="V56" s="242"/>
      <c r="W56" s="240"/>
      <c r="X56" s="241"/>
      <c r="Y56" s="241"/>
      <c r="Z56" s="241"/>
      <c r="AA56" s="241"/>
      <c r="AB56" s="241"/>
      <c r="AC56" s="242"/>
      <c r="AD56" s="240"/>
      <c r="AE56" s="241"/>
      <c r="AF56" s="241"/>
      <c r="AG56" s="241"/>
      <c r="AH56" s="241"/>
      <c r="AI56" s="241"/>
      <c r="AJ56" s="242"/>
      <c r="AK56" s="240"/>
      <c r="AL56" s="241"/>
      <c r="AM56" s="241"/>
      <c r="AN56" s="241"/>
      <c r="AO56" s="241"/>
      <c r="AP56" s="241"/>
      <c r="AQ56" s="242"/>
      <c r="AR56" s="240"/>
      <c r="AS56" s="241"/>
      <c r="AT56" s="242"/>
      <c r="AU56" s="577">
        <f t="shared" si="3"/>
        <v>0</v>
      </c>
      <c r="AV56" s="578"/>
      <c r="AW56" s="579">
        <f t="shared" si="1"/>
        <v>0</v>
      </c>
      <c r="AX56" s="580"/>
      <c r="AY56" s="581"/>
      <c r="AZ56" s="582"/>
      <c r="BA56" s="582"/>
      <c r="BB56" s="582"/>
      <c r="BC56" s="582"/>
      <c r="BD56" s="583"/>
    </row>
    <row r="57" spans="2:56" ht="39.9" customHeight="1" x14ac:dyDescent="0.2">
      <c r="B57" s="239">
        <f t="shared" si="2"/>
        <v>44</v>
      </c>
      <c r="C57" s="567"/>
      <c r="D57" s="568"/>
      <c r="E57" s="569"/>
      <c r="F57" s="570"/>
      <c r="G57" s="571"/>
      <c r="H57" s="572"/>
      <c r="I57" s="572"/>
      <c r="J57" s="572"/>
      <c r="K57" s="573"/>
      <c r="L57" s="574"/>
      <c r="M57" s="575"/>
      <c r="N57" s="575"/>
      <c r="O57" s="576"/>
      <c r="P57" s="240"/>
      <c r="Q57" s="241"/>
      <c r="R57" s="241"/>
      <c r="S57" s="241"/>
      <c r="T57" s="241"/>
      <c r="U57" s="241"/>
      <c r="V57" s="242"/>
      <c r="W57" s="240"/>
      <c r="X57" s="241"/>
      <c r="Y57" s="241"/>
      <c r="Z57" s="241"/>
      <c r="AA57" s="241"/>
      <c r="AB57" s="241"/>
      <c r="AC57" s="242"/>
      <c r="AD57" s="240"/>
      <c r="AE57" s="241"/>
      <c r="AF57" s="241"/>
      <c r="AG57" s="241"/>
      <c r="AH57" s="241"/>
      <c r="AI57" s="241"/>
      <c r="AJ57" s="242"/>
      <c r="AK57" s="240"/>
      <c r="AL57" s="241"/>
      <c r="AM57" s="241"/>
      <c r="AN57" s="241"/>
      <c r="AO57" s="241"/>
      <c r="AP57" s="241"/>
      <c r="AQ57" s="242"/>
      <c r="AR57" s="240"/>
      <c r="AS57" s="241"/>
      <c r="AT57" s="242"/>
      <c r="AU57" s="577">
        <f t="shared" si="3"/>
        <v>0</v>
      </c>
      <c r="AV57" s="578"/>
      <c r="AW57" s="579">
        <f t="shared" si="1"/>
        <v>0</v>
      </c>
      <c r="AX57" s="580"/>
      <c r="AY57" s="581"/>
      <c r="AZ57" s="582"/>
      <c r="BA57" s="582"/>
      <c r="BB57" s="582"/>
      <c r="BC57" s="582"/>
      <c r="BD57" s="583"/>
    </row>
    <row r="58" spans="2:56" ht="39.9" customHeight="1" x14ac:dyDescent="0.2">
      <c r="B58" s="239">
        <f t="shared" si="2"/>
        <v>45</v>
      </c>
      <c r="C58" s="567"/>
      <c r="D58" s="568"/>
      <c r="E58" s="569"/>
      <c r="F58" s="570"/>
      <c r="G58" s="571"/>
      <c r="H58" s="572"/>
      <c r="I58" s="572"/>
      <c r="J58" s="572"/>
      <c r="K58" s="573"/>
      <c r="L58" s="574"/>
      <c r="M58" s="575"/>
      <c r="N58" s="575"/>
      <c r="O58" s="576"/>
      <c r="P58" s="240"/>
      <c r="Q58" s="241"/>
      <c r="R58" s="241"/>
      <c r="S58" s="241"/>
      <c r="T58" s="241"/>
      <c r="U58" s="241"/>
      <c r="V58" s="242"/>
      <c r="W58" s="240"/>
      <c r="X58" s="241"/>
      <c r="Y58" s="241"/>
      <c r="Z58" s="241"/>
      <c r="AA58" s="241"/>
      <c r="AB58" s="241"/>
      <c r="AC58" s="242"/>
      <c r="AD58" s="240"/>
      <c r="AE58" s="241"/>
      <c r="AF58" s="241"/>
      <c r="AG58" s="241"/>
      <c r="AH58" s="241"/>
      <c r="AI58" s="241"/>
      <c r="AJ58" s="242"/>
      <c r="AK58" s="240"/>
      <c r="AL58" s="241"/>
      <c r="AM58" s="241"/>
      <c r="AN58" s="241"/>
      <c r="AO58" s="241"/>
      <c r="AP58" s="241"/>
      <c r="AQ58" s="242"/>
      <c r="AR58" s="240"/>
      <c r="AS58" s="241"/>
      <c r="AT58" s="242"/>
      <c r="AU58" s="577">
        <f t="shared" si="3"/>
        <v>0</v>
      </c>
      <c r="AV58" s="578"/>
      <c r="AW58" s="579">
        <f t="shared" si="1"/>
        <v>0</v>
      </c>
      <c r="AX58" s="580"/>
      <c r="AY58" s="581"/>
      <c r="AZ58" s="582"/>
      <c r="BA58" s="582"/>
      <c r="BB58" s="582"/>
      <c r="BC58" s="582"/>
      <c r="BD58" s="583"/>
    </row>
    <row r="59" spans="2:56" ht="39.9" customHeight="1" x14ac:dyDescent="0.2">
      <c r="B59" s="239">
        <f t="shared" si="2"/>
        <v>46</v>
      </c>
      <c r="C59" s="567"/>
      <c r="D59" s="568"/>
      <c r="E59" s="569"/>
      <c r="F59" s="570"/>
      <c r="G59" s="571"/>
      <c r="H59" s="572"/>
      <c r="I59" s="572"/>
      <c r="J59" s="572"/>
      <c r="K59" s="573"/>
      <c r="L59" s="574"/>
      <c r="M59" s="575"/>
      <c r="N59" s="575"/>
      <c r="O59" s="576"/>
      <c r="P59" s="240"/>
      <c r="Q59" s="241"/>
      <c r="R59" s="241"/>
      <c r="S59" s="241"/>
      <c r="T59" s="241"/>
      <c r="U59" s="241"/>
      <c r="V59" s="242"/>
      <c r="W59" s="240"/>
      <c r="X59" s="241"/>
      <c r="Y59" s="241"/>
      <c r="Z59" s="241"/>
      <c r="AA59" s="241"/>
      <c r="AB59" s="241"/>
      <c r="AC59" s="242"/>
      <c r="AD59" s="240"/>
      <c r="AE59" s="241"/>
      <c r="AF59" s="241"/>
      <c r="AG59" s="241"/>
      <c r="AH59" s="241"/>
      <c r="AI59" s="241"/>
      <c r="AJ59" s="242"/>
      <c r="AK59" s="240"/>
      <c r="AL59" s="241"/>
      <c r="AM59" s="241"/>
      <c r="AN59" s="241"/>
      <c r="AO59" s="241"/>
      <c r="AP59" s="241"/>
      <c r="AQ59" s="242"/>
      <c r="AR59" s="240"/>
      <c r="AS59" s="241"/>
      <c r="AT59" s="242"/>
      <c r="AU59" s="577">
        <f t="shared" si="3"/>
        <v>0</v>
      </c>
      <c r="AV59" s="578"/>
      <c r="AW59" s="579">
        <f t="shared" si="1"/>
        <v>0</v>
      </c>
      <c r="AX59" s="580"/>
      <c r="AY59" s="581"/>
      <c r="AZ59" s="582"/>
      <c r="BA59" s="582"/>
      <c r="BB59" s="582"/>
      <c r="BC59" s="582"/>
      <c r="BD59" s="583"/>
    </row>
    <row r="60" spans="2:56" ht="39.9" customHeight="1" x14ac:dyDescent="0.2">
      <c r="B60" s="239">
        <f t="shared" si="2"/>
        <v>47</v>
      </c>
      <c r="C60" s="567"/>
      <c r="D60" s="568"/>
      <c r="E60" s="569"/>
      <c r="F60" s="570"/>
      <c r="G60" s="571"/>
      <c r="H60" s="572"/>
      <c r="I60" s="572"/>
      <c r="J60" s="572"/>
      <c r="K60" s="573"/>
      <c r="L60" s="574"/>
      <c r="M60" s="575"/>
      <c r="N60" s="575"/>
      <c r="O60" s="576"/>
      <c r="P60" s="240"/>
      <c r="Q60" s="241"/>
      <c r="R60" s="241"/>
      <c r="S60" s="241"/>
      <c r="T60" s="241"/>
      <c r="U60" s="241"/>
      <c r="V60" s="242"/>
      <c r="W60" s="240"/>
      <c r="X60" s="241"/>
      <c r="Y60" s="241"/>
      <c r="Z60" s="241"/>
      <c r="AA60" s="241"/>
      <c r="AB60" s="241"/>
      <c r="AC60" s="242"/>
      <c r="AD60" s="240"/>
      <c r="AE60" s="241"/>
      <c r="AF60" s="241"/>
      <c r="AG60" s="241"/>
      <c r="AH60" s="241"/>
      <c r="AI60" s="241"/>
      <c r="AJ60" s="242"/>
      <c r="AK60" s="240"/>
      <c r="AL60" s="241"/>
      <c r="AM60" s="241"/>
      <c r="AN60" s="241"/>
      <c r="AO60" s="241"/>
      <c r="AP60" s="241"/>
      <c r="AQ60" s="242"/>
      <c r="AR60" s="240"/>
      <c r="AS60" s="241"/>
      <c r="AT60" s="242"/>
      <c r="AU60" s="577">
        <f t="shared" si="3"/>
        <v>0</v>
      </c>
      <c r="AV60" s="578"/>
      <c r="AW60" s="579">
        <f t="shared" si="1"/>
        <v>0</v>
      </c>
      <c r="AX60" s="580"/>
      <c r="AY60" s="581"/>
      <c r="AZ60" s="582"/>
      <c r="BA60" s="582"/>
      <c r="BB60" s="582"/>
      <c r="BC60" s="582"/>
      <c r="BD60" s="583"/>
    </row>
    <row r="61" spans="2:56" ht="39.9" customHeight="1" x14ac:dyDescent="0.2">
      <c r="B61" s="239">
        <f t="shared" si="2"/>
        <v>48</v>
      </c>
      <c r="C61" s="567"/>
      <c r="D61" s="568"/>
      <c r="E61" s="569"/>
      <c r="F61" s="570"/>
      <c r="G61" s="571"/>
      <c r="H61" s="572"/>
      <c r="I61" s="572"/>
      <c r="J61" s="572"/>
      <c r="K61" s="573"/>
      <c r="L61" s="574"/>
      <c r="M61" s="575"/>
      <c r="N61" s="575"/>
      <c r="O61" s="576"/>
      <c r="P61" s="240"/>
      <c r="Q61" s="241"/>
      <c r="R61" s="241"/>
      <c r="S61" s="241"/>
      <c r="T61" s="241"/>
      <c r="U61" s="241"/>
      <c r="V61" s="242"/>
      <c r="W61" s="240"/>
      <c r="X61" s="241"/>
      <c r="Y61" s="241"/>
      <c r="Z61" s="241"/>
      <c r="AA61" s="241"/>
      <c r="AB61" s="241"/>
      <c r="AC61" s="242"/>
      <c r="AD61" s="240"/>
      <c r="AE61" s="241"/>
      <c r="AF61" s="241"/>
      <c r="AG61" s="241"/>
      <c r="AH61" s="241"/>
      <c r="AI61" s="241"/>
      <c r="AJ61" s="242"/>
      <c r="AK61" s="240"/>
      <c r="AL61" s="241"/>
      <c r="AM61" s="241"/>
      <c r="AN61" s="241"/>
      <c r="AO61" s="241"/>
      <c r="AP61" s="241"/>
      <c r="AQ61" s="242"/>
      <c r="AR61" s="240"/>
      <c r="AS61" s="241"/>
      <c r="AT61" s="242"/>
      <c r="AU61" s="577">
        <f t="shared" si="3"/>
        <v>0</v>
      </c>
      <c r="AV61" s="578"/>
      <c r="AW61" s="579">
        <f t="shared" si="1"/>
        <v>0</v>
      </c>
      <c r="AX61" s="580"/>
      <c r="AY61" s="581"/>
      <c r="AZ61" s="582"/>
      <c r="BA61" s="582"/>
      <c r="BB61" s="582"/>
      <c r="BC61" s="582"/>
      <c r="BD61" s="583"/>
    </row>
    <row r="62" spans="2:56" ht="39.9" customHeight="1" x14ac:dyDescent="0.2">
      <c r="B62" s="239">
        <f t="shared" si="2"/>
        <v>49</v>
      </c>
      <c r="C62" s="567"/>
      <c r="D62" s="568"/>
      <c r="E62" s="569"/>
      <c r="F62" s="570"/>
      <c r="G62" s="571"/>
      <c r="H62" s="572"/>
      <c r="I62" s="572"/>
      <c r="J62" s="572"/>
      <c r="K62" s="573"/>
      <c r="L62" s="574"/>
      <c r="M62" s="575"/>
      <c r="N62" s="575"/>
      <c r="O62" s="576"/>
      <c r="P62" s="240"/>
      <c r="Q62" s="241"/>
      <c r="R62" s="241"/>
      <c r="S62" s="241"/>
      <c r="T62" s="241"/>
      <c r="U62" s="241"/>
      <c r="V62" s="242"/>
      <c r="W62" s="240"/>
      <c r="X62" s="241"/>
      <c r="Y62" s="241"/>
      <c r="Z62" s="241"/>
      <c r="AA62" s="241"/>
      <c r="AB62" s="241"/>
      <c r="AC62" s="242"/>
      <c r="AD62" s="240"/>
      <c r="AE62" s="241"/>
      <c r="AF62" s="241"/>
      <c r="AG62" s="241"/>
      <c r="AH62" s="241"/>
      <c r="AI62" s="241"/>
      <c r="AJ62" s="242"/>
      <c r="AK62" s="240"/>
      <c r="AL62" s="241"/>
      <c r="AM62" s="241"/>
      <c r="AN62" s="241"/>
      <c r="AO62" s="241"/>
      <c r="AP62" s="241"/>
      <c r="AQ62" s="242"/>
      <c r="AR62" s="240"/>
      <c r="AS62" s="241"/>
      <c r="AT62" s="242"/>
      <c r="AU62" s="577">
        <f t="shared" si="3"/>
        <v>0</v>
      </c>
      <c r="AV62" s="578"/>
      <c r="AW62" s="579">
        <f t="shared" si="1"/>
        <v>0</v>
      </c>
      <c r="AX62" s="580"/>
      <c r="AY62" s="581"/>
      <c r="AZ62" s="582"/>
      <c r="BA62" s="582"/>
      <c r="BB62" s="582"/>
      <c r="BC62" s="582"/>
      <c r="BD62" s="583"/>
    </row>
    <row r="63" spans="2:56" ht="39.9" customHeight="1" x14ac:dyDescent="0.2">
      <c r="B63" s="239">
        <f t="shared" si="2"/>
        <v>50</v>
      </c>
      <c r="C63" s="567"/>
      <c r="D63" s="568"/>
      <c r="E63" s="569"/>
      <c r="F63" s="570"/>
      <c r="G63" s="571"/>
      <c r="H63" s="572"/>
      <c r="I63" s="572"/>
      <c r="J63" s="572"/>
      <c r="K63" s="573"/>
      <c r="L63" s="574"/>
      <c r="M63" s="575"/>
      <c r="N63" s="575"/>
      <c r="O63" s="576"/>
      <c r="P63" s="240"/>
      <c r="Q63" s="241"/>
      <c r="R63" s="241"/>
      <c r="S63" s="241"/>
      <c r="T63" s="241"/>
      <c r="U63" s="241"/>
      <c r="V63" s="242"/>
      <c r="W63" s="240"/>
      <c r="X63" s="241"/>
      <c r="Y63" s="241"/>
      <c r="Z63" s="241"/>
      <c r="AA63" s="241"/>
      <c r="AB63" s="241"/>
      <c r="AC63" s="242"/>
      <c r="AD63" s="240"/>
      <c r="AE63" s="241"/>
      <c r="AF63" s="241"/>
      <c r="AG63" s="241"/>
      <c r="AH63" s="241"/>
      <c r="AI63" s="241"/>
      <c r="AJ63" s="242"/>
      <c r="AK63" s="240"/>
      <c r="AL63" s="241"/>
      <c r="AM63" s="241"/>
      <c r="AN63" s="241"/>
      <c r="AO63" s="241"/>
      <c r="AP63" s="241"/>
      <c r="AQ63" s="242"/>
      <c r="AR63" s="240"/>
      <c r="AS63" s="241"/>
      <c r="AT63" s="242"/>
      <c r="AU63" s="577">
        <f t="shared" si="3"/>
        <v>0</v>
      </c>
      <c r="AV63" s="578"/>
      <c r="AW63" s="579">
        <f t="shared" si="1"/>
        <v>0</v>
      </c>
      <c r="AX63" s="580"/>
      <c r="AY63" s="581"/>
      <c r="AZ63" s="582"/>
      <c r="BA63" s="582"/>
      <c r="BB63" s="582"/>
      <c r="BC63" s="582"/>
      <c r="BD63" s="583"/>
    </row>
    <row r="64" spans="2:56" ht="39.9" customHeight="1" x14ac:dyDescent="0.2">
      <c r="B64" s="239">
        <f t="shared" si="2"/>
        <v>51</v>
      </c>
      <c r="C64" s="567"/>
      <c r="D64" s="568"/>
      <c r="E64" s="569"/>
      <c r="F64" s="570"/>
      <c r="G64" s="571"/>
      <c r="H64" s="572"/>
      <c r="I64" s="572"/>
      <c r="J64" s="572"/>
      <c r="K64" s="573"/>
      <c r="L64" s="574"/>
      <c r="M64" s="575"/>
      <c r="N64" s="575"/>
      <c r="O64" s="576"/>
      <c r="P64" s="240"/>
      <c r="Q64" s="241"/>
      <c r="R64" s="241"/>
      <c r="S64" s="241"/>
      <c r="T64" s="241"/>
      <c r="U64" s="241"/>
      <c r="V64" s="242"/>
      <c r="W64" s="240"/>
      <c r="X64" s="241"/>
      <c r="Y64" s="241"/>
      <c r="Z64" s="241"/>
      <c r="AA64" s="241"/>
      <c r="AB64" s="241"/>
      <c r="AC64" s="242"/>
      <c r="AD64" s="240"/>
      <c r="AE64" s="241"/>
      <c r="AF64" s="241"/>
      <c r="AG64" s="241"/>
      <c r="AH64" s="241"/>
      <c r="AI64" s="241"/>
      <c r="AJ64" s="242"/>
      <c r="AK64" s="240"/>
      <c r="AL64" s="241"/>
      <c r="AM64" s="241"/>
      <c r="AN64" s="241"/>
      <c r="AO64" s="241"/>
      <c r="AP64" s="241"/>
      <c r="AQ64" s="242"/>
      <c r="AR64" s="240"/>
      <c r="AS64" s="241"/>
      <c r="AT64" s="242"/>
      <c r="AU64" s="577">
        <f t="shared" si="3"/>
        <v>0</v>
      </c>
      <c r="AV64" s="578"/>
      <c r="AW64" s="579">
        <f t="shared" si="1"/>
        <v>0</v>
      </c>
      <c r="AX64" s="580"/>
      <c r="AY64" s="581"/>
      <c r="AZ64" s="582"/>
      <c r="BA64" s="582"/>
      <c r="BB64" s="582"/>
      <c r="BC64" s="582"/>
      <c r="BD64" s="583"/>
    </row>
    <row r="65" spans="2:56" ht="39.9" customHeight="1" x14ac:dyDescent="0.2">
      <c r="B65" s="239">
        <f t="shared" si="2"/>
        <v>52</v>
      </c>
      <c r="C65" s="567"/>
      <c r="D65" s="568"/>
      <c r="E65" s="569"/>
      <c r="F65" s="570"/>
      <c r="G65" s="571"/>
      <c r="H65" s="572"/>
      <c r="I65" s="572"/>
      <c r="J65" s="572"/>
      <c r="K65" s="573"/>
      <c r="L65" s="574"/>
      <c r="M65" s="575"/>
      <c r="N65" s="575"/>
      <c r="O65" s="576"/>
      <c r="P65" s="240"/>
      <c r="Q65" s="241"/>
      <c r="R65" s="241"/>
      <c r="S65" s="241"/>
      <c r="T65" s="241"/>
      <c r="U65" s="241"/>
      <c r="V65" s="242"/>
      <c r="W65" s="240"/>
      <c r="X65" s="241"/>
      <c r="Y65" s="241"/>
      <c r="Z65" s="241"/>
      <c r="AA65" s="241"/>
      <c r="AB65" s="241"/>
      <c r="AC65" s="242"/>
      <c r="AD65" s="240"/>
      <c r="AE65" s="241"/>
      <c r="AF65" s="241"/>
      <c r="AG65" s="241"/>
      <c r="AH65" s="241"/>
      <c r="AI65" s="241"/>
      <c r="AJ65" s="242"/>
      <c r="AK65" s="240"/>
      <c r="AL65" s="241"/>
      <c r="AM65" s="241"/>
      <c r="AN65" s="241"/>
      <c r="AO65" s="241"/>
      <c r="AP65" s="241"/>
      <c r="AQ65" s="242"/>
      <c r="AR65" s="240"/>
      <c r="AS65" s="241"/>
      <c r="AT65" s="242"/>
      <c r="AU65" s="577">
        <f t="shared" si="3"/>
        <v>0</v>
      </c>
      <c r="AV65" s="578"/>
      <c r="AW65" s="579">
        <f t="shared" si="1"/>
        <v>0</v>
      </c>
      <c r="AX65" s="580"/>
      <c r="AY65" s="581"/>
      <c r="AZ65" s="582"/>
      <c r="BA65" s="582"/>
      <c r="BB65" s="582"/>
      <c r="BC65" s="582"/>
      <c r="BD65" s="583"/>
    </row>
    <row r="66" spans="2:56" ht="39.9" customHeight="1" x14ac:dyDescent="0.2">
      <c r="B66" s="239">
        <f t="shared" si="2"/>
        <v>53</v>
      </c>
      <c r="C66" s="567"/>
      <c r="D66" s="568"/>
      <c r="E66" s="569"/>
      <c r="F66" s="570"/>
      <c r="G66" s="571"/>
      <c r="H66" s="572"/>
      <c r="I66" s="572"/>
      <c r="J66" s="572"/>
      <c r="K66" s="573"/>
      <c r="L66" s="574"/>
      <c r="M66" s="575"/>
      <c r="N66" s="575"/>
      <c r="O66" s="576"/>
      <c r="P66" s="240"/>
      <c r="Q66" s="241"/>
      <c r="R66" s="241"/>
      <c r="S66" s="241"/>
      <c r="T66" s="241"/>
      <c r="U66" s="241"/>
      <c r="V66" s="242"/>
      <c r="W66" s="240"/>
      <c r="X66" s="241"/>
      <c r="Y66" s="241"/>
      <c r="Z66" s="241"/>
      <c r="AA66" s="241"/>
      <c r="AB66" s="241"/>
      <c r="AC66" s="242"/>
      <c r="AD66" s="240"/>
      <c r="AE66" s="241"/>
      <c r="AF66" s="241"/>
      <c r="AG66" s="241"/>
      <c r="AH66" s="241"/>
      <c r="AI66" s="241"/>
      <c r="AJ66" s="242"/>
      <c r="AK66" s="240"/>
      <c r="AL66" s="241"/>
      <c r="AM66" s="241"/>
      <c r="AN66" s="241"/>
      <c r="AO66" s="241"/>
      <c r="AP66" s="241"/>
      <c r="AQ66" s="242"/>
      <c r="AR66" s="240"/>
      <c r="AS66" s="241"/>
      <c r="AT66" s="242"/>
      <c r="AU66" s="577">
        <f t="shared" si="3"/>
        <v>0</v>
      </c>
      <c r="AV66" s="578"/>
      <c r="AW66" s="579">
        <f t="shared" si="1"/>
        <v>0</v>
      </c>
      <c r="AX66" s="580"/>
      <c r="AY66" s="581"/>
      <c r="AZ66" s="582"/>
      <c r="BA66" s="582"/>
      <c r="BB66" s="582"/>
      <c r="BC66" s="582"/>
      <c r="BD66" s="583"/>
    </row>
    <row r="67" spans="2:56" ht="39.9" customHeight="1" x14ac:dyDescent="0.2">
      <c r="B67" s="239">
        <f t="shared" si="2"/>
        <v>54</v>
      </c>
      <c r="C67" s="567"/>
      <c r="D67" s="568"/>
      <c r="E67" s="569"/>
      <c r="F67" s="570"/>
      <c r="G67" s="571"/>
      <c r="H67" s="572"/>
      <c r="I67" s="572"/>
      <c r="J67" s="572"/>
      <c r="K67" s="573"/>
      <c r="L67" s="574"/>
      <c r="M67" s="575"/>
      <c r="N67" s="575"/>
      <c r="O67" s="576"/>
      <c r="P67" s="240"/>
      <c r="Q67" s="241"/>
      <c r="R67" s="241"/>
      <c r="S67" s="241"/>
      <c r="T67" s="241"/>
      <c r="U67" s="241"/>
      <c r="V67" s="242"/>
      <c r="W67" s="240"/>
      <c r="X67" s="241"/>
      <c r="Y67" s="241"/>
      <c r="Z67" s="241"/>
      <c r="AA67" s="241"/>
      <c r="AB67" s="241"/>
      <c r="AC67" s="242"/>
      <c r="AD67" s="240"/>
      <c r="AE67" s="241"/>
      <c r="AF67" s="241"/>
      <c r="AG67" s="241"/>
      <c r="AH67" s="241"/>
      <c r="AI67" s="241"/>
      <c r="AJ67" s="242"/>
      <c r="AK67" s="240"/>
      <c r="AL67" s="241"/>
      <c r="AM67" s="241"/>
      <c r="AN67" s="241"/>
      <c r="AO67" s="241"/>
      <c r="AP67" s="241"/>
      <c r="AQ67" s="242"/>
      <c r="AR67" s="240"/>
      <c r="AS67" s="241"/>
      <c r="AT67" s="242"/>
      <c r="AU67" s="577">
        <f t="shared" si="3"/>
        <v>0</v>
      </c>
      <c r="AV67" s="578"/>
      <c r="AW67" s="579">
        <f t="shared" si="1"/>
        <v>0</v>
      </c>
      <c r="AX67" s="580"/>
      <c r="AY67" s="581"/>
      <c r="AZ67" s="582"/>
      <c r="BA67" s="582"/>
      <c r="BB67" s="582"/>
      <c r="BC67" s="582"/>
      <c r="BD67" s="583"/>
    </row>
    <row r="68" spans="2:56" ht="39.9" customHeight="1" x14ac:dyDescent="0.2">
      <c r="B68" s="239">
        <f t="shared" si="2"/>
        <v>55</v>
      </c>
      <c r="C68" s="567"/>
      <c r="D68" s="568"/>
      <c r="E68" s="569"/>
      <c r="F68" s="570"/>
      <c r="G68" s="571"/>
      <c r="H68" s="572"/>
      <c r="I68" s="572"/>
      <c r="J68" s="572"/>
      <c r="K68" s="573"/>
      <c r="L68" s="574"/>
      <c r="M68" s="575"/>
      <c r="N68" s="575"/>
      <c r="O68" s="576"/>
      <c r="P68" s="240"/>
      <c r="Q68" s="241"/>
      <c r="R68" s="241"/>
      <c r="S68" s="241"/>
      <c r="T68" s="241"/>
      <c r="U68" s="241"/>
      <c r="V68" s="242"/>
      <c r="W68" s="240"/>
      <c r="X68" s="241"/>
      <c r="Y68" s="241"/>
      <c r="Z68" s="241"/>
      <c r="AA68" s="241"/>
      <c r="AB68" s="241"/>
      <c r="AC68" s="242"/>
      <c r="AD68" s="240"/>
      <c r="AE68" s="241"/>
      <c r="AF68" s="241"/>
      <c r="AG68" s="241"/>
      <c r="AH68" s="241"/>
      <c r="AI68" s="241"/>
      <c r="AJ68" s="242"/>
      <c r="AK68" s="240"/>
      <c r="AL68" s="241"/>
      <c r="AM68" s="241"/>
      <c r="AN68" s="241"/>
      <c r="AO68" s="241"/>
      <c r="AP68" s="241"/>
      <c r="AQ68" s="242"/>
      <c r="AR68" s="240"/>
      <c r="AS68" s="241"/>
      <c r="AT68" s="242"/>
      <c r="AU68" s="577">
        <f t="shared" si="3"/>
        <v>0</v>
      </c>
      <c r="AV68" s="578"/>
      <c r="AW68" s="579">
        <f t="shared" si="1"/>
        <v>0</v>
      </c>
      <c r="AX68" s="580"/>
      <c r="AY68" s="581"/>
      <c r="AZ68" s="582"/>
      <c r="BA68" s="582"/>
      <c r="BB68" s="582"/>
      <c r="BC68" s="582"/>
      <c r="BD68" s="583"/>
    </row>
    <row r="69" spans="2:56" ht="39.9" customHeight="1" x14ac:dyDescent="0.2">
      <c r="B69" s="239">
        <f t="shared" si="2"/>
        <v>56</v>
      </c>
      <c r="C69" s="567"/>
      <c r="D69" s="568"/>
      <c r="E69" s="569"/>
      <c r="F69" s="570"/>
      <c r="G69" s="571"/>
      <c r="H69" s="572"/>
      <c r="I69" s="572"/>
      <c r="J69" s="572"/>
      <c r="K69" s="573"/>
      <c r="L69" s="574"/>
      <c r="M69" s="575"/>
      <c r="N69" s="575"/>
      <c r="O69" s="576"/>
      <c r="P69" s="273"/>
      <c r="Q69" s="274"/>
      <c r="R69" s="274"/>
      <c r="S69" s="274"/>
      <c r="T69" s="274"/>
      <c r="U69" s="274"/>
      <c r="V69" s="275"/>
      <c r="W69" s="273"/>
      <c r="X69" s="274"/>
      <c r="Y69" s="274"/>
      <c r="Z69" s="274"/>
      <c r="AA69" s="274"/>
      <c r="AB69" s="274"/>
      <c r="AC69" s="275"/>
      <c r="AD69" s="273"/>
      <c r="AE69" s="274"/>
      <c r="AF69" s="274"/>
      <c r="AG69" s="274"/>
      <c r="AH69" s="274"/>
      <c r="AI69" s="274"/>
      <c r="AJ69" s="275"/>
      <c r="AK69" s="273"/>
      <c r="AL69" s="274"/>
      <c r="AM69" s="274"/>
      <c r="AN69" s="274"/>
      <c r="AO69" s="274"/>
      <c r="AP69" s="274"/>
      <c r="AQ69" s="275"/>
      <c r="AR69" s="273"/>
      <c r="AS69" s="274"/>
      <c r="AT69" s="275"/>
      <c r="AU69" s="577">
        <f t="shared" si="3"/>
        <v>0</v>
      </c>
      <c r="AV69" s="578"/>
      <c r="AW69" s="579">
        <f t="shared" si="1"/>
        <v>0</v>
      </c>
      <c r="AX69" s="580"/>
      <c r="AY69" s="581"/>
      <c r="AZ69" s="582"/>
      <c r="BA69" s="582"/>
      <c r="BB69" s="582"/>
      <c r="BC69" s="582"/>
      <c r="BD69" s="583"/>
    </row>
    <row r="70" spans="2:56" ht="39.9" customHeight="1" x14ac:dyDescent="0.2">
      <c r="B70" s="239">
        <f t="shared" si="2"/>
        <v>57</v>
      </c>
      <c r="C70" s="567"/>
      <c r="D70" s="568"/>
      <c r="E70" s="569"/>
      <c r="F70" s="570"/>
      <c r="G70" s="571"/>
      <c r="H70" s="572"/>
      <c r="I70" s="572"/>
      <c r="J70" s="572"/>
      <c r="K70" s="573"/>
      <c r="L70" s="574"/>
      <c r="M70" s="575"/>
      <c r="N70" s="575"/>
      <c r="O70" s="576"/>
      <c r="P70" s="240"/>
      <c r="Q70" s="241"/>
      <c r="R70" s="241"/>
      <c r="S70" s="241"/>
      <c r="T70" s="241"/>
      <c r="U70" s="241"/>
      <c r="V70" s="242"/>
      <c r="W70" s="240"/>
      <c r="X70" s="241"/>
      <c r="Y70" s="241"/>
      <c r="Z70" s="241"/>
      <c r="AA70" s="241"/>
      <c r="AB70" s="241"/>
      <c r="AC70" s="242"/>
      <c r="AD70" s="240"/>
      <c r="AE70" s="241"/>
      <c r="AF70" s="241"/>
      <c r="AG70" s="241"/>
      <c r="AH70" s="241"/>
      <c r="AI70" s="241"/>
      <c r="AJ70" s="242"/>
      <c r="AK70" s="240"/>
      <c r="AL70" s="241"/>
      <c r="AM70" s="241"/>
      <c r="AN70" s="241"/>
      <c r="AO70" s="241"/>
      <c r="AP70" s="241"/>
      <c r="AQ70" s="242"/>
      <c r="AR70" s="240"/>
      <c r="AS70" s="241"/>
      <c r="AT70" s="242"/>
      <c r="AU70" s="577">
        <f t="shared" si="3"/>
        <v>0</v>
      </c>
      <c r="AV70" s="578"/>
      <c r="AW70" s="579">
        <f t="shared" si="1"/>
        <v>0</v>
      </c>
      <c r="AX70" s="580"/>
      <c r="AY70" s="581"/>
      <c r="AZ70" s="582"/>
      <c r="BA70" s="582"/>
      <c r="BB70" s="582"/>
      <c r="BC70" s="582"/>
      <c r="BD70" s="583"/>
    </row>
    <row r="71" spans="2:56" ht="39.9" customHeight="1" x14ac:dyDescent="0.2">
      <c r="B71" s="239">
        <f t="shared" si="2"/>
        <v>58</v>
      </c>
      <c r="C71" s="567"/>
      <c r="D71" s="568"/>
      <c r="E71" s="569"/>
      <c r="F71" s="570"/>
      <c r="G71" s="571"/>
      <c r="H71" s="572"/>
      <c r="I71" s="572"/>
      <c r="J71" s="572"/>
      <c r="K71" s="573"/>
      <c r="L71" s="574"/>
      <c r="M71" s="575"/>
      <c r="N71" s="575"/>
      <c r="O71" s="576"/>
      <c r="P71" s="240"/>
      <c r="Q71" s="241"/>
      <c r="R71" s="241"/>
      <c r="S71" s="241"/>
      <c r="T71" s="241"/>
      <c r="U71" s="241"/>
      <c r="V71" s="242"/>
      <c r="W71" s="240"/>
      <c r="X71" s="241"/>
      <c r="Y71" s="241"/>
      <c r="Z71" s="241"/>
      <c r="AA71" s="241"/>
      <c r="AB71" s="241"/>
      <c r="AC71" s="242"/>
      <c r="AD71" s="240"/>
      <c r="AE71" s="241"/>
      <c r="AF71" s="241"/>
      <c r="AG71" s="241"/>
      <c r="AH71" s="241"/>
      <c r="AI71" s="241"/>
      <c r="AJ71" s="242"/>
      <c r="AK71" s="240"/>
      <c r="AL71" s="241"/>
      <c r="AM71" s="241"/>
      <c r="AN71" s="241"/>
      <c r="AO71" s="241"/>
      <c r="AP71" s="241"/>
      <c r="AQ71" s="242"/>
      <c r="AR71" s="240"/>
      <c r="AS71" s="241"/>
      <c r="AT71" s="242"/>
      <c r="AU71" s="577">
        <f t="shared" si="3"/>
        <v>0</v>
      </c>
      <c r="AV71" s="578"/>
      <c r="AW71" s="579">
        <f t="shared" si="1"/>
        <v>0</v>
      </c>
      <c r="AX71" s="580"/>
      <c r="AY71" s="581"/>
      <c r="AZ71" s="582"/>
      <c r="BA71" s="582"/>
      <c r="BB71" s="582"/>
      <c r="BC71" s="582"/>
      <c r="BD71" s="583"/>
    </row>
    <row r="72" spans="2:56" ht="39.9" customHeight="1" x14ac:dyDescent="0.2">
      <c r="B72" s="239">
        <f t="shared" si="2"/>
        <v>59</v>
      </c>
      <c r="C72" s="567"/>
      <c r="D72" s="568"/>
      <c r="E72" s="569"/>
      <c r="F72" s="570"/>
      <c r="G72" s="571"/>
      <c r="H72" s="572"/>
      <c r="I72" s="572"/>
      <c r="J72" s="572"/>
      <c r="K72" s="573"/>
      <c r="L72" s="574"/>
      <c r="M72" s="575"/>
      <c r="N72" s="575"/>
      <c r="O72" s="576"/>
      <c r="P72" s="240"/>
      <c r="Q72" s="241"/>
      <c r="R72" s="241"/>
      <c r="S72" s="241"/>
      <c r="T72" s="241"/>
      <c r="U72" s="241"/>
      <c r="V72" s="242"/>
      <c r="W72" s="240"/>
      <c r="X72" s="241"/>
      <c r="Y72" s="241"/>
      <c r="Z72" s="241"/>
      <c r="AA72" s="241"/>
      <c r="AB72" s="241"/>
      <c r="AC72" s="242"/>
      <c r="AD72" s="240"/>
      <c r="AE72" s="241"/>
      <c r="AF72" s="241"/>
      <c r="AG72" s="241"/>
      <c r="AH72" s="241"/>
      <c r="AI72" s="241"/>
      <c r="AJ72" s="242"/>
      <c r="AK72" s="240"/>
      <c r="AL72" s="241"/>
      <c r="AM72" s="241"/>
      <c r="AN72" s="241"/>
      <c r="AO72" s="241"/>
      <c r="AP72" s="241"/>
      <c r="AQ72" s="242"/>
      <c r="AR72" s="240"/>
      <c r="AS72" s="241"/>
      <c r="AT72" s="242"/>
      <c r="AU72" s="577">
        <f t="shared" si="3"/>
        <v>0</v>
      </c>
      <c r="AV72" s="578"/>
      <c r="AW72" s="579">
        <f t="shared" si="1"/>
        <v>0</v>
      </c>
      <c r="AX72" s="580"/>
      <c r="AY72" s="581"/>
      <c r="AZ72" s="582"/>
      <c r="BA72" s="582"/>
      <c r="BB72" s="582"/>
      <c r="BC72" s="582"/>
      <c r="BD72" s="583"/>
    </row>
    <row r="73" spans="2:56" ht="39.9" customHeight="1" x14ac:dyDescent="0.2">
      <c r="B73" s="239">
        <f t="shared" si="2"/>
        <v>60</v>
      </c>
      <c r="C73" s="567"/>
      <c r="D73" s="568"/>
      <c r="E73" s="569"/>
      <c r="F73" s="570"/>
      <c r="G73" s="571"/>
      <c r="H73" s="572"/>
      <c r="I73" s="572"/>
      <c r="J73" s="572"/>
      <c r="K73" s="573"/>
      <c r="L73" s="574"/>
      <c r="M73" s="575"/>
      <c r="N73" s="575"/>
      <c r="O73" s="576"/>
      <c r="P73" s="240"/>
      <c r="Q73" s="241"/>
      <c r="R73" s="241"/>
      <c r="S73" s="241"/>
      <c r="T73" s="241"/>
      <c r="U73" s="241"/>
      <c r="V73" s="242"/>
      <c r="W73" s="240"/>
      <c r="X73" s="241"/>
      <c r="Y73" s="241"/>
      <c r="Z73" s="241"/>
      <c r="AA73" s="241"/>
      <c r="AB73" s="241"/>
      <c r="AC73" s="242"/>
      <c r="AD73" s="240"/>
      <c r="AE73" s="241"/>
      <c r="AF73" s="241"/>
      <c r="AG73" s="241"/>
      <c r="AH73" s="241"/>
      <c r="AI73" s="241"/>
      <c r="AJ73" s="242"/>
      <c r="AK73" s="240"/>
      <c r="AL73" s="241"/>
      <c r="AM73" s="241"/>
      <c r="AN73" s="241"/>
      <c r="AO73" s="241"/>
      <c r="AP73" s="241"/>
      <c r="AQ73" s="242"/>
      <c r="AR73" s="240"/>
      <c r="AS73" s="241"/>
      <c r="AT73" s="242"/>
      <c r="AU73" s="577">
        <f t="shared" si="3"/>
        <v>0</v>
      </c>
      <c r="AV73" s="578"/>
      <c r="AW73" s="579">
        <f t="shared" si="1"/>
        <v>0</v>
      </c>
      <c r="AX73" s="580"/>
      <c r="AY73" s="581"/>
      <c r="AZ73" s="582"/>
      <c r="BA73" s="582"/>
      <c r="BB73" s="582"/>
      <c r="BC73" s="582"/>
      <c r="BD73" s="583"/>
    </row>
    <row r="74" spans="2:56" ht="39.9" customHeight="1" x14ac:dyDescent="0.2">
      <c r="B74" s="239">
        <f t="shared" si="2"/>
        <v>61</v>
      </c>
      <c r="C74" s="567"/>
      <c r="D74" s="568"/>
      <c r="E74" s="569"/>
      <c r="F74" s="570"/>
      <c r="G74" s="571"/>
      <c r="H74" s="572"/>
      <c r="I74" s="572"/>
      <c r="J74" s="572"/>
      <c r="K74" s="573"/>
      <c r="L74" s="574"/>
      <c r="M74" s="575"/>
      <c r="N74" s="575"/>
      <c r="O74" s="576"/>
      <c r="P74" s="240"/>
      <c r="Q74" s="241"/>
      <c r="R74" s="241"/>
      <c r="S74" s="241"/>
      <c r="T74" s="241"/>
      <c r="U74" s="241"/>
      <c r="V74" s="242"/>
      <c r="W74" s="240"/>
      <c r="X74" s="241"/>
      <c r="Y74" s="241"/>
      <c r="Z74" s="241"/>
      <c r="AA74" s="241"/>
      <c r="AB74" s="241"/>
      <c r="AC74" s="242"/>
      <c r="AD74" s="240"/>
      <c r="AE74" s="241"/>
      <c r="AF74" s="241"/>
      <c r="AG74" s="241"/>
      <c r="AH74" s="241"/>
      <c r="AI74" s="241"/>
      <c r="AJ74" s="242"/>
      <c r="AK74" s="240"/>
      <c r="AL74" s="241"/>
      <c r="AM74" s="241"/>
      <c r="AN74" s="241"/>
      <c r="AO74" s="241"/>
      <c r="AP74" s="241"/>
      <c r="AQ74" s="242"/>
      <c r="AR74" s="240"/>
      <c r="AS74" s="241"/>
      <c r="AT74" s="242"/>
      <c r="AU74" s="577">
        <f t="shared" si="3"/>
        <v>0</v>
      </c>
      <c r="AV74" s="578"/>
      <c r="AW74" s="579">
        <f t="shared" si="1"/>
        <v>0</v>
      </c>
      <c r="AX74" s="580"/>
      <c r="AY74" s="581"/>
      <c r="AZ74" s="582"/>
      <c r="BA74" s="582"/>
      <c r="BB74" s="582"/>
      <c r="BC74" s="582"/>
      <c r="BD74" s="583"/>
    </row>
    <row r="75" spans="2:56" ht="39.9" customHeight="1" x14ac:dyDescent="0.2">
      <c r="B75" s="239">
        <f t="shared" si="2"/>
        <v>62</v>
      </c>
      <c r="C75" s="567"/>
      <c r="D75" s="568"/>
      <c r="E75" s="569"/>
      <c r="F75" s="570"/>
      <c r="G75" s="571"/>
      <c r="H75" s="572"/>
      <c r="I75" s="572"/>
      <c r="J75" s="572"/>
      <c r="K75" s="573"/>
      <c r="L75" s="574"/>
      <c r="M75" s="575"/>
      <c r="N75" s="575"/>
      <c r="O75" s="576"/>
      <c r="P75" s="240"/>
      <c r="Q75" s="241"/>
      <c r="R75" s="241"/>
      <c r="S75" s="241"/>
      <c r="T75" s="241"/>
      <c r="U75" s="241"/>
      <c r="V75" s="242"/>
      <c r="W75" s="240"/>
      <c r="X75" s="241"/>
      <c r="Y75" s="241"/>
      <c r="Z75" s="241"/>
      <c r="AA75" s="241"/>
      <c r="AB75" s="241"/>
      <c r="AC75" s="242"/>
      <c r="AD75" s="240"/>
      <c r="AE75" s="241"/>
      <c r="AF75" s="241"/>
      <c r="AG75" s="241"/>
      <c r="AH75" s="241"/>
      <c r="AI75" s="241"/>
      <c r="AJ75" s="242"/>
      <c r="AK75" s="240"/>
      <c r="AL75" s="241"/>
      <c r="AM75" s="241"/>
      <c r="AN75" s="241"/>
      <c r="AO75" s="241"/>
      <c r="AP75" s="241"/>
      <c r="AQ75" s="242"/>
      <c r="AR75" s="240"/>
      <c r="AS75" s="241"/>
      <c r="AT75" s="242"/>
      <c r="AU75" s="577">
        <f t="shared" si="3"/>
        <v>0</v>
      </c>
      <c r="AV75" s="578"/>
      <c r="AW75" s="579">
        <f t="shared" si="1"/>
        <v>0</v>
      </c>
      <c r="AX75" s="580"/>
      <c r="AY75" s="581"/>
      <c r="AZ75" s="582"/>
      <c r="BA75" s="582"/>
      <c r="BB75" s="582"/>
      <c r="BC75" s="582"/>
      <c r="BD75" s="583"/>
    </row>
    <row r="76" spans="2:56" ht="39.9" customHeight="1" x14ac:dyDescent="0.2">
      <c r="B76" s="239">
        <f t="shared" si="2"/>
        <v>63</v>
      </c>
      <c r="C76" s="567"/>
      <c r="D76" s="568"/>
      <c r="E76" s="569"/>
      <c r="F76" s="570"/>
      <c r="G76" s="571"/>
      <c r="H76" s="572"/>
      <c r="I76" s="572"/>
      <c r="J76" s="572"/>
      <c r="K76" s="573"/>
      <c r="L76" s="574"/>
      <c r="M76" s="575"/>
      <c r="N76" s="575"/>
      <c r="O76" s="576"/>
      <c r="P76" s="240"/>
      <c r="Q76" s="241"/>
      <c r="R76" s="241"/>
      <c r="S76" s="241"/>
      <c r="T76" s="241"/>
      <c r="U76" s="241"/>
      <c r="V76" s="242"/>
      <c r="W76" s="240"/>
      <c r="X76" s="241"/>
      <c r="Y76" s="241"/>
      <c r="Z76" s="241"/>
      <c r="AA76" s="241"/>
      <c r="AB76" s="241"/>
      <c r="AC76" s="242"/>
      <c r="AD76" s="240"/>
      <c r="AE76" s="241"/>
      <c r="AF76" s="241"/>
      <c r="AG76" s="241"/>
      <c r="AH76" s="241"/>
      <c r="AI76" s="241"/>
      <c r="AJ76" s="242"/>
      <c r="AK76" s="240"/>
      <c r="AL76" s="241"/>
      <c r="AM76" s="241"/>
      <c r="AN76" s="241"/>
      <c r="AO76" s="241"/>
      <c r="AP76" s="241"/>
      <c r="AQ76" s="242"/>
      <c r="AR76" s="240"/>
      <c r="AS76" s="241"/>
      <c r="AT76" s="242"/>
      <c r="AU76" s="577">
        <f t="shared" si="3"/>
        <v>0</v>
      </c>
      <c r="AV76" s="578"/>
      <c r="AW76" s="579">
        <f t="shared" si="1"/>
        <v>0</v>
      </c>
      <c r="AX76" s="580"/>
      <c r="AY76" s="581"/>
      <c r="AZ76" s="582"/>
      <c r="BA76" s="582"/>
      <c r="BB76" s="582"/>
      <c r="BC76" s="582"/>
      <c r="BD76" s="583"/>
    </row>
    <row r="77" spans="2:56" ht="39.9" customHeight="1" x14ac:dyDescent="0.2">
      <c r="B77" s="239">
        <f t="shared" si="2"/>
        <v>64</v>
      </c>
      <c r="C77" s="567"/>
      <c r="D77" s="568"/>
      <c r="E77" s="569"/>
      <c r="F77" s="570"/>
      <c r="G77" s="571"/>
      <c r="H77" s="572"/>
      <c r="I77" s="572"/>
      <c r="J77" s="572"/>
      <c r="K77" s="573"/>
      <c r="L77" s="574"/>
      <c r="M77" s="575"/>
      <c r="N77" s="575"/>
      <c r="O77" s="576"/>
      <c r="P77" s="240"/>
      <c r="Q77" s="241"/>
      <c r="R77" s="241"/>
      <c r="S77" s="241"/>
      <c r="T77" s="241"/>
      <c r="U77" s="241"/>
      <c r="V77" s="242"/>
      <c r="W77" s="240"/>
      <c r="X77" s="241"/>
      <c r="Y77" s="241"/>
      <c r="Z77" s="241"/>
      <c r="AA77" s="241"/>
      <c r="AB77" s="241"/>
      <c r="AC77" s="242"/>
      <c r="AD77" s="240"/>
      <c r="AE77" s="241"/>
      <c r="AF77" s="241"/>
      <c r="AG77" s="241"/>
      <c r="AH77" s="241"/>
      <c r="AI77" s="241"/>
      <c r="AJ77" s="242"/>
      <c r="AK77" s="240"/>
      <c r="AL77" s="241"/>
      <c r="AM77" s="241"/>
      <c r="AN77" s="241"/>
      <c r="AO77" s="241"/>
      <c r="AP77" s="241"/>
      <c r="AQ77" s="242"/>
      <c r="AR77" s="240"/>
      <c r="AS77" s="241"/>
      <c r="AT77" s="242"/>
      <c r="AU77" s="577">
        <f t="shared" si="3"/>
        <v>0</v>
      </c>
      <c r="AV77" s="578"/>
      <c r="AW77" s="579">
        <f t="shared" si="1"/>
        <v>0</v>
      </c>
      <c r="AX77" s="580"/>
      <c r="AY77" s="581"/>
      <c r="AZ77" s="582"/>
      <c r="BA77" s="582"/>
      <c r="BB77" s="582"/>
      <c r="BC77" s="582"/>
      <c r="BD77" s="583"/>
    </row>
    <row r="78" spans="2:56" ht="39.9" customHeight="1" x14ac:dyDescent="0.2">
      <c r="B78" s="239">
        <f t="shared" si="2"/>
        <v>65</v>
      </c>
      <c r="C78" s="567"/>
      <c r="D78" s="568"/>
      <c r="E78" s="569"/>
      <c r="F78" s="570"/>
      <c r="G78" s="571"/>
      <c r="H78" s="572"/>
      <c r="I78" s="572"/>
      <c r="J78" s="572"/>
      <c r="K78" s="573"/>
      <c r="L78" s="574"/>
      <c r="M78" s="575"/>
      <c r="N78" s="575"/>
      <c r="O78" s="576"/>
      <c r="P78" s="240"/>
      <c r="Q78" s="241"/>
      <c r="R78" s="241"/>
      <c r="S78" s="241"/>
      <c r="T78" s="241"/>
      <c r="U78" s="241"/>
      <c r="V78" s="242"/>
      <c r="W78" s="240"/>
      <c r="X78" s="241"/>
      <c r="Y78" s="241"/>
      <c r="Z78" s="241"/>
      <c r="AA78" s="241"/>
      <c r="AB78" s="241"/>
      <c r="AC78" s="242"/>
      <c r="AD78" s="240"/>
      <c r="AE78" s="241"/>
      <c r="AF78" s="241"/>
      <c r="AG78" s="241"/>
      <c r="AH78" s="241"/>
      <c r="AI78" s="241"/>
      <c r="AJ78" s="242"/>
      <c r="AK78" s="240"/>
      <c r="AL78" s="241"/>
      <c r="AM78" s="241"/>
      <c r="AN78" s="241"/>
      <c r="AO78" s="241"/>
      <c r="AP78" s="241"/>
      <c r="AQ78" s="242"/>
      <c r="AR78" s="240"/>
      <c r="AS78" s="241"/>
      <c r="AT78" s="242"/>
      <c r="AU78" s="577">
        <f t="shared" si="3"/>
        <v>0</v>
      </c>
      <c r="AV78" s="578"/>
      <c r="AW78" s="579">
        <f t="shared" ref="AW78:AW113" si="4">IF($AZ$3="４週",AU78/4,IF($AZ$3="暦月",AU78/($AZ$7/7),""))</f>
        <v>0</v>
      </c>
      <c r="AX78" s="580"/>
      <c r="AY78" s="581"/>
      <c r="AZ78" s="582"/>
      <c r="BA78" s="582"/>
      <c r="BB78" s="582"/>
      <c r="BC78" s="582"/>
      <c r="BD78" s="583"/>
    </row>
    <row r="79" spans="2:56" ht="39.9" customHeight="1" x14ac:dyDescent="0.2">
      <c r="B79" s="239">
        <f t="shared" ref="B79:B113" si="5">B78+1</f>
        <v>66</v>
      </c>
      <c r="C79" s="567"/>
      <c r="D79" s="568"/>
      <c r="E79" s="569"/>
      <c r="F79" s="570"/>
      <c r="G79" s="571"/>
      <c r="H79" s="572"/>
      <c r="I79" s="572"/>
      <c r="J79" s="572"/>
      <c r="K79" s="573"/>
      <c r="L79" s="574"/>
      <c r="M79" s="575"/>
      <c r="N79" s="575"/>
      <c r="O79" s="576"/>
      <c r="P79" s="240"/>
      <c r="Q79" s="241"/>
      <c r="R79" s="241"/>
      <c r="S79" s="241"/>
      <c r="T79" s="241"/>
      <c r="U79" s="241"/>
      <c r="V79" s="242"/>
      <c r="W79" s="240"/>
      <c r="X79" s="241"/>
      <c r="Y79" s="241"/>
      <c r="Z79" s="241"/>
      <c r="AA79" s="241"/>
      <c r="AB79" s="241"/>
      <c r="AC79" s="242"/>
      <c r="AD79" s="240"/>
      <c r="AE79" s="241"/>
      <c r="AF79" s="241"/>
      <c r="AG79" s="241"/>
      <c r="AH79" s="241"/>
      <c r="AI79" s="241"/>
      <c r="AJ79" s="242"/>
      <c r="AK79" s="240"/>
      <c r="AL79" s="241"/>
      <c r="AM79" s="241"/>
      <c r="AN79" s="241"/>
      <c r="AO79" s="241"/>
      <c r="AP79" s="241"/>
      <c r="AQ79" s="242"/>
      <c r="AR79" s="240"/>
      <c r="AS79" s="241"/>
      <c r="AT79" s="242"/>
      <c r="AU79" s="577">
        <f t="shared" si="3"/>
        <v>0</v>
      </c>
      <c r="AV79" s="578"/>
      <c r="AW79" s="579">
        <f t="shared" si="4"/>
        <v>0</v>
      </c>
      <c r="AX79" s="580"/>
      <c r="AY79" s="581"/>
      <c r="AZ79" s="582"/>
      <c r="BA79" s="582"/>
      <c r="BB79" s="582"/>
      <c r="BC79" s="582"/>
      <c r="BD79" s="583"/>
    </row>
    <row r="80" spans="2:56" ht="39.9" customHeight="1" x14ac:dyDescent="0.2">
      <c r="B80" s="239">
        <f t="shared" si="5"/>
        <v>67</v>
      </c>
      <c r="C80" s="567"/>
      <c r="D80" s="568"/>
      <c r="E80" s="569"/>
      <c r="F80" s="570"/>
      <c r="G80" s="571"/>
      <c r="H80" s="572"/>
      <c r="I80" s="572"/>
      <c r="J80" s="572"/>
      <c r="K80" s="573"/>
      <c r="L80" s="574"/>
      <c r="M80" s="575"/>
      <c r="N80" s="575"/>
      <c r="O80" s="576"/>
      <c r="P80" s="240"/>
      <c r="Q80" s="241"/>
      <c r="R80" s="241"/>
      <c r="S80" s="241"/>
      <c r="T80" s="241"/>
      <c r="U80" s="241"/>
      <c r="V80" s="242"/>
      <c r="W80" s="240"/>
      <c r="X80" s="241"/>
      <c r="Y80" s="241"/>
      <c r="Z80" s="241"/>
      <c r="AA80" s="241"/>
      <c r="AB80" s="241"/>
      <c r="AC80" s="242"/>
      <c r="AD80" s="240"/>
      <c r="AE80" s="241"/>
      <c r="AF80" s="241"/>
      <c r="AG80" s="241"/>
      <c r="AH80" s="241"/>
      <c r="AI80" s="241"/>
      <c r="AJ80" s="242"/>
      <c r="AK80" s="240"/>
      <c r="AL80" s="241"/>
      <c r="AM80" s="241"/>
      <c r="AN80" s="241"/>
      <c r="AO80" s="241"/>
      <c r="AP80" s="241"/>
      <c r="AQ80" s="242"/>
      <c r="AR80" s="240"/>
      <c r="AS80" s="241"/>
      <c r="AT80" s="242"/>
      <c r="AU80" s="577">
        <f t="shared" si="3"/>
        <v>0</v>
      </c>
      <c r="AV80" s="578"/>
      <c r="AW80" s="579">
        <f t="shared" si="4"/>
        <v>0</v>
      </c>
      <c r="AX80" s="580"/>
      <c r="AY80" s="581"/>
      <c r="AZ80" s="582"/>
      <c r="BA80" s="582"/>
      <c r="BB80" s="582"/>
      <c r="BC80" s="582"/>
      <c r="BD80" s="583"/>
    </row>
    <row r="81" spans="2:56" ht="39.9" customHeight="1" x14ac:dyDescent="0.2">
      <c r="B81" s="239">
        <f t="shared" si="5"/>
        <v>68</v>
      </c>
      <c r="C81" s="567"/>
      <c r="D81" s="568"/>
      <c r="E81" s="569"/>
      <c r="F81" s="570"/>
      <c r="G81" s="571"/>
      <c r="H81" s="572"/>
      <c r="I81" s="572"/>
      <c r="J81" s="572"/>
      <c r="K81" s="573"/>
      <c r="L81" s="574"/>
      <c r="M81" s="575"/>
      <c r="N81" s="575"/>
      <c r="O81" s="576"/>
      <c r="P81" s="240"/>
      <c r="Q81" s="241"/>
      <c r="R81" s="241"/>
      <c r="S81" s="241"/>
      <c r="T81" s="241"/>
      <c r="U81" s="241"/>
      <c r="V81" s="242"/>
      <c r="W81" s="240"/>
      <c r="X81" s="241"/>
      <c r="Y81" s="241"/>
      <c r="Z81" s="241"/>
      <c r="AA81" s="241"/>
      <c r="AB81" s="241"/>
      <c r="AC81" s="242"/>
      <c r="AD81" s="240"/>
      <c r="AE81" s="241"/>
      <c r="AF81" s="241"/>
      <c r="AG81" s="241"/>
      <c r="AH81" s="241"/>
      <c r="AI81" s="241"/>
      <c r="AJ81" s="242"/>
      <c r="AK81" s="240"/>
      <c r="AL81" s="241"/>
      <c r="AM81" s="241"/>
      <c r="AN81" s="241"/>
      <c r="AO81" s="241"/>
      <c r="AP81" s="241"/>
      <c r="AQ81" s="242"/>
      <c r="AR81" s="240"/>
      <c r="AS81" s="241"/>
      <c r="AT81" s="242"/>
      <c r="AU81" s="577">
        <f t="shared" si="3"/>
        <v>0</v>
      </c>
      <c r="AV81" s="578"/>
      <c r="AW81" s="579">
        <f t="shared" si="4"/>
        <v>0</v>
      </c>
      <c r="AX81" s="580"/>
      <c r="AY81" s="581"/>
      <c r="AZ81" s="582"/>
      <c r="BA81" s="582"/>
      <c r="BB81" s="582"/>
      <c r="BC81" s="582"/>
      <c r="BD81" s="583"/>
    </row>
    <row r="82" spans="2:56" ht="39.9" customHeight="1" x14ac:dyDescent="0.2">
      <c r="B82" s="239">
        <f t="shared" si="5"/>
        <v>69</v>
      </c>
      <c r="C82" s="567"/>
      <c r="D82" s="568"/>
      <c r="E82" s="569"/>
      <c r="F82" s="570"/>
      <c r="G82" s="571"/>
      <c r="H82" s="572"/>
      <c r="I82" s="572"/>
      <c r="J82" s="572"/>
      <c r="K82" s="573"/>
      <c r="L82" s="574"/>
      <c r="M82" s="575"/>
      <c r="N82" s="575"/>
      <c r="O82" s="576"/>
      <c r="P82" s="240"/>
      <c r="Q82" s="241"/>
      <c r="R82" s="241"/>
      <c r="S82" s="241"/>
      <c r="T82" s="241"/>
      <c r="U82" s="241"/>
      <c r="V82" s="242"/>
      <c r="W82" s="240"/>
      <c r="X82" s="241"/>
      <c r="Y82" s="241"/>
      <c r="Z82" s="241"/>
      <c r="AA82" s="241"/>
      <c r="AB82" s="241"/>
      <c r="AC82" s="242"/>
      <c r="AD82" s="240"/>
      <c r="AE82" s="241"/>
      <c r="AF82" s="241"/>
      <c r="AG82" s="241"/>
      <c r="AH82" s="241"/>
      <c r="AI82" s="241"/>
      <c r="AJ82" s="242"/>
      <c r="AK82" s="240"/>
      <c r="AL82" s="241"/>
      <c r="AM82" s="241"/>
      <c r="AN82" s="241"/>
      <c r="AO82" s="241"/>
      <c r="AP82" s="241"/>
      <c r="AQ82" s="242"/>
      <c r="AR82" s="240"/>
      <c r="AS82" s="241"/>
      <c r="AT82" s="242"/>
      <c r="AU82" s="577">
        <f t="shared" si="3"/>
        <v>0</v>
      </c>
      <c r="AV82" s="578"/>
      <c r="AW82" s="579">
        <f t="shared" si="4"/>
        <v>0</v>
      </c>
      <c r="AX82" s="580"/>
      <c r="AY82" s="581"/>
      <c r="AZ82" s="582"/>
      <c r="BA82" s="582"/>
      <c r="BB82" s="582"/>
      <c r="BC82" s="582"/>
      <c r="BD82" s="583"/>
    </row>
    <row r="83" spans="2:56" ht="39.9" customHeight="1" x14ac:dyDescent="0.2">
      <c r="B83" s="239">
        <f t="shared" si="5"/>
        <v>70</v>
      </c>
      <c r="C83" s="567"/>
      <c r="D83" s="568"/>
      <c r="E83" s="569"/>
      <c r="F83" s="570"/>
      <c r="G83" s="571"/>
      <c r="H83" s="572"/>
      <c r="I83" s="572"/>
      <c r="J83" s="572"/>
      <c r="K83" s="573"/>
      <c r="L83" s="574"/>
      <c r="M83" s="575"/>
      <c r="N83" s="575"/>
      <c r="O83" s="576"/>
      <c r="P83" s="240"/>
      <c r="Q83" s="241"/>
      <c r="R83" s="241"/>
      <c r="S83" s="241"/>
      <c r="T83" s="241"/>
      <c r="U83" s="241"/>
      <c r="V83" s="242"/>
      <c r="W83" s="240"/>
      <c r="X83" s="241"/>
      <c r="Y83" s="241"/>
      <c r="Z83" s="241"/>
      <c r="AA83" s="241"/>
      <c r="AB83" s="241"/>
      <c r="AC83" s="242"/>
      <c r="AD83" s="240"/>
      <c r="AE83" s="241"/>
      <c r="AF83" s="241"/>
      <c r="AG83" s="241"/>
      <c r="AH83" s="241"/>
      <c r="AI83" s="241"/>
      <c r="AJ83" s="242"/>
      <c r="AK83" s="240"/>
      <c r="AL83" s="241"/>
      <c r="AM83" s="241"/>
      <c r="AN83" s="241"/>
      <c r="AO83" s="241"/>
      <c r="AP83" s="241"/>
      <c r="AQ83" s="242"/>
      <c r="AR83" s="240"/>
      <c r="AS83" s="241"/>
      <c r="AT83" s="242"/>
      <c r="AU83" s="577">
        <f t="shared" si="3"/>
        <v>0</v>
      </c>
      <c r="AV83" s="578"/>
      <c r="AW83" s="579">
        <f t="shared" si="4"/>
        <v>0</v>
      </c>
      <c r="AX83" s="580"/>
      <c r="AY83" s="581"/>
      <c r="AZ83" s="582"/>
      <c r="BA83" s="582"/>
      <c r="BB83" s="582"/>
      <c r="BC83" s="582"/>
      <c r="BD83" s="583"/>
    </row>
    <row r="84" spans="2:56" ht="39.9" customHeight="1" x14ac:dyDescent="0.2">
      <c r="B84" s="239">
        <f t="shared" si="5"/>
        <v>71</v>
      </c>
      <c r="C84" s="567"/>
      <c r="D84" s="568"/>
      <c r="E84" s="569"/>
      <c r="F84" s="570"/>
      <c r="G84" s="571"/>
      <c r="H84" s="572"/>
      <c r="I84" s="572"/>
      <c r="J84" s="572"/>
      <c r="K84" s="573"/>
      <c r="L84" s="574"/>
      <c r="M84" s="575"/>
      <c r="N84" s="575"/>
      <c r="O84" s="576"/>
      <c r="P84" s="240"/>
      <c r="Q84" s="241"/>
      <c r="R84" s="241"/>
      <c r="S84" s="241"/>
      <c r="T84" s="241"/>
      <c r="U84" s="241"/>
      <c r="V84" s="242"/>
      <c r="W84" s="240"/>
      <c r="X84" s="241"/>
      <c r="Y84" s="241"/>
      <c r="Z84" s="241"/>
      <c r="AA84" s="241"/>
      <c r="AB84" s="241"/>
      <c r="AC84" s="242"/>
      <c r="AD84" s="240"/>
      <c r="AE84" s="241"/>
      <c r="AF84" s="241"/>
      <c r="AG84" s="241"/>
      <c r="AH84" s="241"/>
      <c r="AI84" s="241"/>
      <c r="AJ84" s="242"/>
      <c r="AK84" s="240"/>
      <c r="AL84" s="241"/>
      <c r="AM84" s="241"/>
      <c r="AN84" s="241"/>
      <c r="AO84" s="241"/>
      <c r="AP84" s="241"/>
      <c r="AQ84" s="242"/>
      <c r="AR84" s="240"/>
      <c r="AS84" s="241"/>
      <c r="AT84" s="242"/>
      <c r="AU84" s="577">
        <f t="shared" si="3"/>
        <v>0</v>
      </c>
      <c r="AV84" s="578"/>
      <c r="AW84" s="579">
        <f t="shared" si="4"/>
        <v>0</v>
      </c>
      <c r="AX84" s="580"/>
      <c r="AY84" s="581"/>
      <c r="AZ84" s="582"/>
      <c r="BA84" s="582"/>
      <c r="BB84" s="582"/>
      <c r="BC84" s="582"/>
      <c r="BD84" s="583"/>
    </row>
    <row r="85" spans="2:56" ht="39.9" customHeight="1" x14ac:dyDescent="0.2">
      <c r="B85" s="239">
        <f t="shared" si="5"/>
        <v>72</v>
      </c>
      <c r="C85" s="567"/>
      <c r="D85" s="568"/>
      <c r="E85" s="569"/>
      <c r="F85" s="570"/>
      <c r="G85" s="571"/>
      <c r="H85" s="572"/>
      <c r="I85" s="572"/>
      <c r="J85" s="572"/>
      <c r="K85" s="573"/>
      <c r="L85" s="574"/>
      <c r="M85" s="575"/>
      <c r="N85" s="575"/>
      <c r="O85" s="576"/>
      <c r="P85" s="240"/>
      <c r="Q85" s="241"/>
      <c r="R85" s="241"/>
      <c r="S85" s="241"/>
      <c r="T85" s="241"/>
      <c r="U85" s="241"/>
      <c r="V85" s="242"/>
      <c r="W85" s="240"/>
      <c r="X85" s="241"/>
      <c r="Y85" s="241"/>
      <c r="Z85" s="241"/>
      <c r="AA85" s="241"/>
      <c r="AB85" s="241"/>
      <c r="AC85" s="242"/>
      <c r="AD85" s="240"/>
      <c r="AE85" s="241"/>
      <c r="AF85" s="241"/>
      <c r="AG85" s="241"/>
      <c r="AH85" s="241"/>
      <c r="AI85" s="241"/>
      <c r="AJ85" s="242"/>
      <c r="AK85" s="240"/>
      <c r="AL85" s="241"/>
      <c r="AM85" s="241"/>
      <c r="AN85" s="241"/>
      <c r="AO85" s="241"/>
      <c r="AP85" s="241"/>
      <c r="AQ85" s="242"/>
      <c r="AR85" s="240"/>
      <c r="AS85" s="241"/>
      <c r="AT85" s="242"/>
      <c r="AU85" s="577">
        <f t="shared" si="3"/>
        <v>0</v>
      </c>
      <c r="AV85" s="578"/>
      <c r="AW85" s="579">
        <f t="shared" si="4"/>
        <v>0</v>
      </c>
      <c r="AX85" s="580"/>
      <c r="AY85" s="581"/>
      <c r="AZ85" s="582"/>
      <c r="BA85" s="582"/>
      <c r="BB85" s="582"/>
      <c r="BC85" s="582"/>
      <c r="BD85" s="583"/>
    </row>
    <row r="86" spans="2:56" ht="39.9" customHeight="1" x14ac:dyDescent="0.2">
      <c r="B86" s="239">
        <f t="shared" si="5"/>
        <v>73</v>
      </c>
      <c r="C86" s="567"/>
      <c r="D86" s="568"/>
      <c r="E86" s="569"/>
      <c r="F86" s="570"/>
      <c r="G86" s="571"/>
      <c r="H86" s="572"/>
      <c r="I86" s="572"/>
      <c r="J86" s="572"/>
      <c r="K86" s="573"/>
      <c r="L86" s="574"/>
      <c r="M86" s="575"/>
      <c r="N86" s="575"/>
      <c r="O86" s="576"/>
      <c r="P86" s="240"/>
      <c r="Q86" s="241"/>
      <c r="R86" s="241"/>
      <c r="S86" s="241"/>
      <c r="T86" s="241"/>
      <c r="U86" s="241"/>
      <c r="V86" s="242"/>
      <c r="W86" s="240"/>
      <c r="X86" s="241"/>
      <c r="Y86" s="241"/>
      <c r="Z86" s="241"/>
      <c r="AA86" s="241"/>
      <c r="AB86" s="241"/>
      <c r="AC86" s="242"/>
      <c r="AD86" s="240"/>
      <c r="AE86" s="241"/>
      <c r="AF86" s="241"/>
      <c r="AG86" s="241"/>
      <c r="AH86" s="241"/>
      <c r="AI86" s="241"/>
      <c r="AJ86" s="242"/>
      <c r="AK86" s="240"/>
      <c r="AL86" s="241"/>
      <c r="AM86" s="241"/>
      <c r="AN86" s="241"/>
      <c r="AO86" s="241"/>
      <c r="AP86" s="241"/>
      <c r="AQ86" s="242"/>
      <c r="AR86" s="240"/>
      <c r="AS86" s="241"/>
      <c r="AT86" s="242"/>
      <c r="AU86" s="577">
        <f t="shared" si="3"/>
        <v>0</v>
      </c>
      <c r="AV86" s="578"/>
      <c r="AW86" s="579">
        <f t="shared" si="4"/>
        <v>0</v>
      </c>
      <c r="AX86" s="580"/>
      <c r="AY86" s="581"/>
      <c r="AZ86" s="582"/>
      <c r="BA86" s="582"/>
      <c r="BB86" s="582"/>
      <c r="BC86" s="582"/>
      <c r="BD86" s="583"/>
    </row>
    <row r="87" spans="2:56" ht="39.9" customHeight="1" x14ac:dyDescent="0.2">
      <c r="B87" s="239">
        <f t="shared" si="5"/>
        <v>74</v>
      </c>
      <c r="C87" s="567"/>
      <c r="D87" s="568"/>
      <c r="E87" s="569"/>
      <c r="F87" s="570"/>
      <c r="G87" s="571"/>
      <c r="H87" s="572"/>
      <c r="I87" s="572"/>
      <c r="J87" s="572"/>
      <c r="K87" s="573"/>
      <c r="L87" s="574"/>
      <c r="M87" s="575"/>
      <c r="N87" s="575"/>
      <c r="O87" s="576"/>
      <c r="P87" s="240"/>
      <c r="Q87" s="241"/>
      <c r="R87" s="241"/>
      <c r="S87" s="241"/>
      <c r="T87" s="241"/>
      <c r="U87" s="241"/>
      <c r="V87" s="242"/>
      <c r="W87" s="240"/>
      <c r="X87" s="241"/>
      <c r="Y87" s="241"/>
      <c r="Z87" s="241"/>
      <c r="AA87" s="241"/>
      <c r="AB87" s="241"/>
      <c r="AC87" s="242"/>
      <c r="AD87" s="240"/>
      <c r="AE87" s="241"/>
      <c r="AF87" s="241"/>
      <c r="AG87" s="241"/>
      <c r="AH87" s="241"/>
      <c r="AI87" s="241"/>
      <c r="AJ87" s="242"/>
      <c r="AK87" s="240"/>
      <c r="AL87" s="241"/>
      <c r="AM87" s="241"/>
      <c r="AN87" s="241"/>
      <c r="AO87" s="241"/>
      <c r="AP87" s="241"/>
      <c r="AQ87" s="242"/>
      <c r="AR87" s="240"/>
      <c r="AS87" s="241"/>
      <c r="AT87" s="242"/>
      <c r="AU87" s="577">
        <f t="shared" si="3"/>
        <v>0</v>
      </c>
      <c r="AV87" s="578"/>
      <c r="AW87" s="579">
        <f t="shared" si="4"/>
        <v>0</v>
      </c>
      <c r="AX87" s="580"/>
      <c r="AY87" s="581"/>
      <c r="AZ87" s="582"/>
      <c r="BA87" s="582"/>
      <c r="BB87" s="582"/>
      <c r="BC87" s="582"/>
      <c r="BD87" s="583"/>
    </row>
    <row r="88" spans="2:56" ht="39.9" customHeight="1" x14ac:dyDescent="0.2">
      <c r="B88" s="239">
        <f t="shared" si="5"/>
        <v>75</v>
      </c>
      <c r="C88" s="567"/>
      <c r="D88" s="568"/>
      <c r="E88" s="569"/>
      <c r="F88" s="570"/>
      <c r="G88" s="571"/>
      <c r="H88" s="572"/>
      <c r="I88" s="572"/>
      <c r="J88" s="572"/>
      <c r="K88" s="573"/>
      <c r="L88" s="574"/>
      <c r="M88" s="575"/>
      <c r="N88" s="575"/>
      <c r="O88" s="576"/>
      <c r="P88" s="240"/>
      <c r="Q88" s="241"/>
      <c r="R88" s="241"/>
      <c r="S88" s="241"/>
      <c r="T88" s="241"/>
      <c r="U88" s="241"/>
      <c r="V88" s="242"/>
      <c r="W88" s="240"/>
      <c r="X88" s="241"/>
      <c r="Y88" s="241"/>
      <c r="Z88" s="241"/>
      <c r="AA88" s="241"/>
      <c r="AB88" s="241"/>
      <c r="AC88" s="242"/>
      <c r="AD88" s="240"/>
      <c r="AE88" s="241"/>
      <c r="AF88" s="241"/>
      <c r="AG88" s="241"/>
      <c r="AH88" s="241"/>
      <c r="AI88" s="241"/>
      <c r="AJ88" s="242"/>
      <c r="AK88" s="240"/>
      <c r="AL88" s="241"/>
      <c r="AM88" s="241"/>
      <c r="AN88" s="241"/>
      <c r="AO88" s="241"/>
      <c r="AP88" s="241"/>
      <c r="AQ88" s="242"/>
      <c r="AR88" s="240"/>
      <c r="AS88" s="241"/>
      <c r="AT88" s="242"/>
      <c r="AU88" s="577">
        <f t="shared" si="3"/>
        <v>0</v>
      </c>
      <c r="AV88" s="578"/>
      <c r="AW88" s="579">
        <f t="shared" si="4"/>
        <v>0</v>
      </c>
      <c r="AX88" s="580"/>
      <c r="AY88" s="581"/>
      <c r="AZ88" s="582"/>
      <c r="BA88" s="582"/>
      <c r="BB88" s="582"/>
      <c r="BC88" s="582"/>
      <c r="BD88" s="583"/>
    </row>
    <row r="89" spans="2:56" ht="39.9" customHeight="1" x14ac:dyDescent="0.2">
      <c r="B89" s="239">
        <f t="shared" si="5"/>
        <v>76</v>
      </c>
      <c r="C89" s="567"/>
      <c r="D89" s="568"/>
      <c r="E89" s="569"/>
      <c r="F89" s="570"/>
      <c r="G89" s="571"/>
      <c r="H89" s="572"/>
      <c r="I89" s="572"/>
      <c r="J89" s="572"/>
      <c r="K89" s="573"/>
      <c r="L89" s="574"/>
      <c r="M89" s="575"/>
      <c r="N89" s="575"/>
      <c r="O89" s="576"/>
      <c r="P89" s="240"/>
      <c r="Q89" s="241"/>
      <c r="R89" s="241"/>
      <c r="S89" s="241"/>
      <c r="T89" s="241"/>
      <c r="U89" s="241"/>
      <c r="V89" s="242"/>
      <c r="W89" s="240"/>
      <c r="X89" s="241"/>
      <c r="Y89" s="241"/>
      <c r="Z89" s="241"/>
      <c r="AA89" s="241"/>
      <c r="AB89" s="241"/>
      <c r="AC89" s="242"/>
      <c r="AD89" s="240"/>
      <c r="AE89" s="241"/>
      <c r="AF89" s="241"/>
      <c r="AG89" s="241"/>
      <c r="AH89" s="241"/>
      <c r="AI89" s="241"/>
      <c r="AJ89" s="242"/>
      <c r="AK89" s="240"/>
      <c r="AL89" s="241"/>
      <c r="AM89" s="241"/>
      <c r="AN89" s="241"/>
      <c r="AO89" s="241"/>
      <c r="AP89" s="241"/>
      <c r="AQ89" s="242"/>
      <c r="AR89" s="240"/>
      <c r="AS89" s="241"/>
      <c r="AT89" s="242"/>
      <c r="AU89" s="577">
        <f t="shared" si="3"/>
        <v>0</v>
      </c>
      <c r="AV89" s="578"/>
      <c r="AW89" s="579">
        <f t="shared" si="4"/>
        <v>0</v>
      </c>
      <c r="AX89" s="580"/>
      <c r="AY89" s="581"/>
      <c r="AZ89" s="582"/>
      <c r="BA89" s="582"/>
      <c r="BB89" s="582"/>
      <c r="BC89" s="582"/>
      <c r="BD89" s="583"/>
    </row>
    <row r="90" spans="2:56" ht="39.9" customHeight="1" x14ac:dyDescent="0.2">
      <c r="B90" s="239">
        <f t="shared" si="5"/>
        <v>77</v>
      </c>
      <c r="C90" s="567"/>
      <c r="D90" s="568"/>
      <c r="E90" s="569"/>
      <c r="F90" s="570"/>
      <c r="G90" s="571"/>
      <c r="H90" s="572"/>
      <c r="I90" s="572"/>
      <c r="J90" s="572"/>
      <c r="K90" s="573"/>
      <c r="L90" s="574"/>
      <c r="M90" s="575"/>
      <c r="N90" s="575"/>
      <c r="O90" s="576"/>
      <c r="P90" s="240"/>
      <c r="Q90" s="241"/>
      <c r="R90" s="241"/>
      <c r="S90" s="241"/>
      <c r="T90" s="241"/>
      <c r="U90" s="241"/>
      <c r="V90" s="242"/>
      <c r="W90" s="240"/>
      <c r="X90" s="241"/>
      <c r="Y90" s="241"/>
      <c r="Z90" s="241"/>
      <c r="AA90" s="241"/>
      <c r="AB90" s="241"/>
      <c r="AC90" s="242"/>
      <c r="AD90" s="240"/>
      <c r="AE90" s="241"/>
      <c r="AF90" s="241"/>
      <c r="AG90" s="241"/>
      <c r="AH90" s="241"/>
      <c r="AI90" s="241"/>
      <c r="AJ90" s="242"/>
      <c r="AK90" s="240"/>
      <c r="AL90" s="241"/>
      <c r="AM90" s="241"/>
      <c r="AN90" s="241"/>
      <c r="AO90" s="241"/>
      <c r="AP90" s="241"/>
      <c r="AQ90" s="242"/>
      <c r="AR90" s="240"/>
      <c r="AS90" s="241"/>
      <c r="AT90" s="242"/>
      <c r="AU90" s="577">
        <f t="shared" si="3"/>
        <v>0</v>
      </c>
      <c r="AV90" s="578"/>
      <c r="AW90" s="579">
        <f t="shared" si="4"/>
        <v>0</v>
      </c>
      <c r="AX90" s="580"/>
      <c r="AY90" s="581"/>
      <c r="AZ90" s="582"/>
      <c r="BA90" s="582"/>
      <c r="BB90" s="582"/>
      <c r="BC90" s="582"/>
      <c r="BD90" s="583"/>
    </row>
    <row r="91" spans="2:56" ht="39.9" customHeight="1" x14ac:dyDescent="0.2">
      <c r="B91" s="239">
        <f t="shared" si="5"/>
        <v>78</v>
      </c>
      <c r="C91" s="567"/>
      <c r="D91" s="568"/>
      <c r="E91" s="569"/>
      <c r="F91" s="570"/>
      <c r="G91" s="571"/>
      <c r="H91" s="572"/>
      <c r="I91" s="572"/>
      <c r="J91" s="572"/>
      <c r="K91" s="573"/>
      <c r="L91" s="574"/>
      <c r="M91" s="575"/>
      <c r="N91" s="575"/>
      <c r="O91" s="576"/>
      <c r="P91" s="240"/>
      <c r="Q91" s="241"/>
      <c r="R91" s="241"/>
      <c r="S91" s="241"/>
      <c r="T91" s="241"/>
      <c r="U91" s="241"/>
      <c r="V91" s="242"/>
      <c r="W91" s="240"/>
      <c r="X91" s="241"/>
      <c r="Y91" s="241"/>
      <c r="Z91" s="241"/>
      <c r="AA91" s="241"/>
      <c r="AB91" s="241"/>
      <c r="AC91" s="242"/>
      <c r="AD91" s="240"/>
      <c r="AE91" s="241"/>
      <c r="AF91" s="241"/>
      <c r="AG91" s="241"/>
      <c r="AH91" s="241"/>
      <c r="AI91" s="241"/>
      <c r="AJ91" s="242"/>
      <c r="AK91" s="240"/>
      <c r="AL91" s="241"/>
      <c r="AM91" s="241"/>
      <c r="AN91" s="241"/>
      <c r="AO91" s="241"/>
      <c r="AP91" s="241"/>
      <c r="AQ91" s="242"/>
      <c r="AR91" s="240"/>
      <c r="AS91" s="241"/>
      <c r="AT91" s="242"/>
      <c r="AU91" s="577">
        <f t="shared" si="3"/>
        <v>0</v>
      </c>
      <c r="AV91" s="578"/>
      <c r="AW91" s="579">
        <f t="shared" si="4"/>
        <v>0</v>
      </c>
      <c r="AX91" s="580"/>
      <c r="AY91" s="581"/>
      <c r="AZ91" s="582"/>
      <c r="BA91" s="582"/>
      <c r="BB91" s="582"/>
      <c r="BC91" s="582"/>
      <c r="BD91" s="583"/>
    </row>
    <row r="92" spans="2:56" ht="39.9" customHeight="1" x14ac:dyDescent="0.2">
      <c r="B92" s="239">
        <f t="shared" si="5"/>
        <v>79</v>
      </c>
      <c r="C92" s="567"/>
      <c r="D92" s="568"/>
      <c r="E92" s="569"/>
      <c r="F92" s="570"/>
      <c r="G92" s="571"/>
      <c r="H92" s="572"/>
      <c r="I92" s="572"/>
      <c r="J92" s="572"/>
      <c r="K92" s="573"/>
      <c r="L92" s="574"/>
      <c r="M92" s="575"/>
      <c r="N92" s="575"/>
      <c r="O92" s="576"/>
      <c r="P92" s="240"/>
      <c r="Q92" s="241"/>
      <c r="R92" s="241"/>
      <c r="S92" s="241"/>
      <c r="T92" s="241"/>
      <c r="U92" s="241"/>
      <c r="V92" s="242"/>
      <c r="W92" s="240"/>
      <c r="X92" s="241"/>
      <c r="Y92" s="241"/>
      <c r="Z92" s="241"/>
      <c r="AA92" s="241"/>
      <c r="AB92" s="241"/>
      <c r="AC92" s="242"/>
      <c r="AD92" s="240"/>
      <c r="AE92" s="241"/>
      <c r="AF92" s="241"/>
      <c r="AG92" s="241"/>
      <c r="AH92" s="241"/>
      <c r="AI92" s="241"/>
      <c r="AJ92" s="242"/>
      <c r="AK92" s="240"/>
      <c r="AL92" s="241"/>
      <c r="AM92" s="241"/>
      <c r="AN92" s="241"/>
      <c r="AO92" s="241"/>
      <c r="AP92" s="241"/>
      <c r="AQ92" s="242"/>
      <c r="AR92" s="240"/>
      <c r="AS92" s="241"/>
      <c r="AT92" s="242"/>
      <c r="AU92" s="577">
        <f t="shared" si="3"/>
        <v>0</v>
      </c>
      <c r="AV92" s="578"/>
      <c r="AW92" s="579">
        <f t="shared" si="4"/>
        <v>0</v>
      </c>
      <c r="AX92" s="580"/>
      <c r="AY92" s="581"/>
      <c r="AZ92" s="582"/>
      <c r="BA92" s="582"/>
      <c r="BB92" s="582"/>
      <c r="BC92" s="582"/>
      <c r="BD92" s="583"/>
    </row>
    <row r="93" spans="2:56" ht="39.9" customHeight="1" x14ac:dyDescent="0.2">
      <c r="B93" s="239">
        <f t="shared" si="5"/>
        <v>80</v>
      </c>
      <c r="C93" s="567"/>
      <c r="D93" s="568"/>
      <c r="E93" s="569"/>
      <c r="F93" s="570"/>
      <c r="G93" s="571"/>
      <c r="H93" s="572"/>
      <c r="I93" s="572"/>
      <c r="J93" s="572"/>
      <c r="K93" s="573"/>
      <c r="L93" s="574"/>
      <c r="M93" s="575"/>
      <c r="N93" s="575"/>
      <c r="O93" s="576"/>
      <c r="P93" s="240"/>
      <c r="Q93" s="241"/>
      <c r="R93" s="241"/>
      <c r="S93" s="241"/>
      <c r="T93" s="241"/>
      <c r="U93" s="241"/>
      <c r="V93" s="242"/>
      <c r="W93" s="240"/>
      <c r="X93" s="241"/>
      <c r="Y93" s="241"/>
      <c r="Z93" s="241"/>
      <c r="AA93" s="241"/>
      <c r="AB93" s="241"/>
      <c r="AC93" s="242"/>
      <c r="AD93" s="240"/>
      <c r="AE93" s="241"/>
      <c r="AF93" s="241"/>
      <c r="AG93" s="241"/>
      <c r="AH93" s="241"/>
      <c r="AI93" s="241"/>
      <c r="AJ93" s="242"/>
      <c r="AK93" s="240"/>
      <c r="AL93" s="241"/>
      <c r="AM93" s="241"/>
      <c r="AN93" s="241"/>
      <c r="AO93" s="241"/>
      <c r="AP93" s="241"/>
      <c r="AQ93" s="242"/>
      <c r="AR93" s="240"/>
      <c r="AS93" s="241"/>
      <c r="AT93" s="242"/>
      <c r="AU93" s="577">
        <f t="shared" si="3"/>
        <v>0</v>
      </c>
      <c r="AV93" s="578"/>
      <c r="AW93" s="579">
        <f t="shared" si="4"/>
        <v>0</v>
      </c>
      <c r="AX93" s="580"/>
      <c r="AY93" s="581"/>
      <c r="AZ93" s="582"/>
      <c r="BA93" s="582"/>
      <c r="BB93" s="582"/>
      <c r="BC93" s="582"/>
      <c r="BD93" s="583"/>
    </row>
    <row r="94" spans="2:56" ht="39.9" customHeight="1" x14ac:dyDescent="0.2">
      <c r="B94" s="239">
        <f t="shared" si="5"/>
        <v>81</v>
      </c>
      <c r="C94" s="567"/>
      <c r="D94" s="568"/>
      <c r="E94" s="569"/>
      <c r="F94" s="570"/>
      <c r="G94" s="571"/>
      <c r="H94" s="572"/>
      <c r="I94" s="572"/>
      <c r="J94" s="572"/>
      <c r="K94" s="573"/>
      <c r="L94" s="574"/>
      <c r="M94" s="575"/>
      <c r="N94" s="575"/>
      <c r="O94" s="576"/>
      <c r="P94" s="240"/>
      <c r="Q94" s="241"/>
      <c r="R94" s="241"/>
      <c r="S94" s="241"/>
      <c r="T94" s="241"/>
      <c r="U94" s="241"/>
      <c r="V94" s="242"/>
      <c r="W94" s="240"/>
      <c r="X94" s="241"/>
      <c r="Y94" s="241"/>
      <c r="Z94" s="241"/>
      <c r="AA94" s="241"/>
      <c r="AB94" s="241"/>
      <c r="AC94" s="242"/>
      <c r="AD94" s="240"/>
      <c r="AE94" s="241"/>
      <c r="AF94" s="241"/>
      <c r="AG94" s="241"/>
      <c r="AH94" s="241"/>
      <c r="AI94" s="241"/>
      <c r="AJ94" s="242"/>
      <c r="AK94" s="240"/>
      <c r="AL94" s="241"/>
      <c r="AM94" s="241"/>
      <c r="AN94" s="241"/>
      <c r="AO94" s="241"/>
      <c r="AP94" s="241"/>
      <c r="AQ94" s="242"/>
      <c r="AR94" s="240"/>
      <c r="AS94" s="241"/>
      <c r="AT94" s="242"/>
      <c r="AU94" s="577">
        <f t="shared" si="3"/>
        <v>0</v>
      </c>
      <c r="AV94" s="578"/>
      <c r="AW94" s="579">
        <f t="shared" si="4"/>
        <v>0</v>
      </c>
      <c r="AX94" s="580"/>
      <c r="AY94" s="581"/>
      <c r="AZ94" s="582"/>
      <c r="BA94" s="582"/>
      <c r="BB94" s="582"/>
      <c r="BC94" s="582"/>
      <c r="BD94" s="583"/>
    </row>
    <row r="95" spans="2:56" ht="39.9" customHeight="1" x14ac:dyDescent="0.2">
      <c r="B95" s="239">
        <f t="shared" si="5"/>
        <v>82</v>
      </c>
      <c r="C95" s="567"/>
      <c r="D95" s="568"/>
      <c r="E95" s="569"/>
      <c r="F95" s="570"/>
      <c r="G95" s="571"/>
      <c r="H95" s="572"/>
      <c r="I95" s="572"/>
      <c r="J95" s="572"/>
      <c r="K95" s="573"/>
      <c r="L95" s="574"/>
      <c r="M95" s="575"/>
      <c r="N95" s="575"/>
      <c r="O95" s="576"/>
      <c r="P95" s="240"/>
      <c r="Q95" s="241"/>
      <c r="R95" s="241"/>
      <c r="S95" s="241"/>
      <c r="T95" s="241"/>
      <c r="U95" s="241"/>
      <c r="V95" s="242"/>
      <c r="W95" s="240"/>
      <c r="X95" s="241"/>
      <c r="Y95" s="241"/>
      <c r="Z95" s="241"/>
      <c r="AA95" s="241"/>
      <c r="AB95" s="241"/>
      <c r="AC95" s="242"/>
      <c r="AD95" s="240"/>
      <c r="AE95" s="241"/>
      <c r="AF95" s="241"/>
      <c r="AG95" s="241"/>
      <c r="AH95" s="241"/>
      <c r="AI95" s="241"/>
      <c r="AJ95" s="242"/>
      <c r="AK95" s="240"/>
      <c r="AL95" s="241"/>
      <c r="AM95" s="241"/>
      <c r="AN95" s="241"/>
      <c r="AO95" s="241"/>
      <c r="AP95" s="241"/>
      <c r="AQ95" s="242"/>
      <c r="AR95" s="240"/>
      <c r="AS95" s="241"/>
      <c r="AT95" s="242"/>
      <c r="AU95" s="577">
        <f t="shared" si="3"/>
        <v>0</v>
      </c>
      <c r="AV95" s="578"/>
      <c r="AW95" s="579">
        <f t="shared" si="4"/>
        <v>0</v>
      </c>
      <c r="AX95" s="580"/>
      <c r="AY95" s="581"/>
      <c r="AZ95" s="582"/>
      <c r="BA95" s="582"/>
      <c r="BB95" s="582"/>
      <c r="BC95" s="582"/>
      <c r="BD95" s="583"/>
    </row>
    <row r="96" spans="2:56" ht="39.9" customHeight="1" x14ac:dyDescent="0.2">
      <c r="B96" s="239">
        <f t="shared" si="5"/>
        <v>83</v>
      </c>
      <c r="C96" s="567"/>
      <c r="D96" s="568"/>
      <c r="E96" s="569"/>
      <c r="F96" s="570"/>
      <c r="G96" s="571"/>
      <c r="H96" s="572"/>
      <c r="I96" s="572"/>
      <c r="J96" s="572"/>
      <c r="K96" s="573"/>
      <c r="L96" s="574"/>
      <c r="M96" s="575"/>
      <c r="N96" s="575"/>
      <c r="O96" s="576"/>
      <c r="P96" s="240"/>
      <c r="Q96" s="241"/>
      <c r="R96" s="241"/>
      <c r="S96" s="241"/>
      <c r="T96" s="241"/>
      <c r="U96" s="241"/>
      <c r="V96" s="242"/>
      <c r="W96" s="240"/>
      <c r="X96" s="241"/>
      <c r="Y96" s="241"/>
      <c r="Z96" s="241"/>
      <c r="AA96" s="241"/>
      <c r="AB96" s="241"/>
      <c r="AC96" s="242"/>
      <c r="AD96" s="240"/>
      <c r="AE96" s="241"/>
      <c r="AF96" s="241"/>
      <c r="AG96" s="241"/>
      <c r="AH96" s="241"/>
      <c r="AI96" s="241"/>
      <c r="AJ96" s="242"/>
      <c r="AK96" s="240"/>
      <c r="AL96" s="241"/>
      <c r="AM96" s="241"/>
      <c r="AN96" s="241"/>
      <c r="AO96" s="241"/>
      <c r="AP96" s="241"/>
      <c r="AQ96" s="242"/>
      <c r="AR96" s="240"/>
      <c r="AS96" s="241"/>
      <c r="AT96" s="242"/>
      <c r="AU96" s="577">
        <f t="shared" ref="AU96:AU112" si="6">IF($AZ$3="４週",SUM(P96:AQ96),IF($AZ$3="暦月",SUM(P96:AT96),""))</f>
        <v>0</v>
      </c>
      <c r="AV96" s="578"/>
      <c r="AW96" s="579">
        <f t="shared" si="4"/>
        <v>0</v>
      </c>
      <c r="AX96" s="580"/>
      <c r="AY96" s="581"/>
      <c r="AZ96" s="582"/>
      <c r="BA96" s="582"/>
      <c r="BB96" s="582"/>
      <c r="BC96" s="582"/>
      <c r="BD96" s="583"/>
    </row>
    <row r="97" spans="2:56" ht="39.9" customHeight="1" x14ac:dyDescent="0.2">
      <c r="B97" s="239">
        <f t="shared" si="5"/>
        <v>84</v>
      </c>
      <c r="C97" s="567"/>
      <c r="D97" s="568"/>
      <c r="E97" s="569"/>
      <c r="F97" s="570"/>
      <c r="G97" s="571"/>
      <c r="H97" s="572"/>
      <c r="I97" s="572"/>
      <c r="J97" s="572"/>
      <c r="K97" s="573"/>
      <c r="L97" s="574"/>
      <c r="M97" s="575"/>
      <c r="N97" s="575"/>
      <c r="O97" s="576"/>
      <c r="P97" s="273"/>
      <c r="Q97" s="274"/>
      <c r="R97" s="274"/>
      <c r="S97" s="274"/>
      <c r="T97" s="274"/>
      <c r="U97" s="274"/>
      <c r="V97" s="275"/>
      <c r="W97" s="273"/>
      <c r="X97" s="274"/>
      <c r="Y97" s="274"/>
      <c r="Z97" s="274"/>
      <c r="AA97" s="274"/>
      <c r="AB97" s="274"/>
      <c r="AC97" s="275"/>
      <c r="AD97" s="273"/>
      <c r="AE97" s="274"/>
      <c r="AF97" s="274"/>
      <c r="AG97" s="274"/>
      <c r="AH97" s="274"/>
      <c r="AI97" s="274"/>
      <c r="AJ97" s="275"/>
      <c r="AK97" s="273"/>
      <c r="AL97" s="274"/>
      <c r="AM97" s="274"/>
      <c r="AN97" s="274"/>
      <c r="AO97" s="274"/>
      <c r="AP97" s="274"/>
      <c r="AQ97" s="275"/>
      <c r="AR97" s="273"/>
      <c r="AS97" s="274"/>
      <c r="AT97" s="275"/>
      <c r="AU97" s="577">
        <f t="shared" si="6"/>
        <v>0</v>
      </c>
      <c r="AV97" s="578"/>
      <c r="AW97" s="579">
        <f t="shared" si="4"/>
        <v>0</v>
      </c>
      <c r="AX97" s="580"/>
      <c r="AY97" s="581"/>
      <c r="AZ97" s="582"/>
      <c r="BA97" s="582"/>
      <c r="BB97" s="582"/>
      <c r="BC97" s="582"/>
      <c r="BD97" s="583"/>
    </row>
    <row r="98" spans="2:56" ht="39.9" customHeight="1" x14ac:dyDescent="0.2">
      <c r="B98" s="239">
        <f t="shared" si="5"/>
        <v>85</v>
      </c>
      <c r="C98" s="567"/>
      <c r="D98" s="568"/>
      <c r="E98" s="569"/>
      <c r="F98" s="570"/>
      <c r="G98" s="571"/>
      <c r="H98" s="572"/>
      <c r="I98" s="572"/>
      <c r="J98" s="572"/>
      <c r="K98" s="573"/>
      <c r="L98" s="574"/>
      <c r="M98" s="575"/>
      <c r="N98" s="575"/>
      <c r="O98" s="576"/>
      <c r="P98" s="240"/>
      <c r="Q98" s="241"/>
      <c r="R98" s="241"/>
      <c r="S98" s="241"/>
      <c r="T98" s="241"/>
      <c r="U98" s="241"/>
      <c r="V98" s="242"/>
      <c r="W98" s="240"/>
      <c r="X98" s="241"/>
      <c r="Y98" s="241"/>
      <c r="Z98" s="241"/>
      <c r="AA98" s="241"/>
      <c r="AB98" s="241"/>
      <c r="AC98" s="242"/>
      <c r="AD98" s="240"/>
      <c r="AE98" s="241"/>
      <c r="AF98" s="241"/>
      <c r="AG98" s="241"/>
      <c r="AH98" s="241"/>
      <c r="AI98" s="241"/>
      <c r="AJ98" s="242"/>
      <c r="AK98" s="240"/>
      <c r="AL98" s="241"/>
      <c r="AM98" s="241"/>
      <c r="AN98" s="241"/>
      <c r="AO98" s="241"/>
      <c r="AP98" s="241"/>
      <c r="AQ98" s="242"/>
      <c r="AR98" s="240"/>
      <c r="AS98" s="241"/>
      <c r="AT98" s="242"/>
      <c r="AU98" s="577">
        <f t="shared" si="6"/>
        <v>0</v>
      </c>
      <c r="AV98" s="578"/>
      <c r="AW98" s="579">
        <f t="shared" si="4"/>
        <v>0</v>
      </c>
      <c r="AX98" s="580"/>
      <c r="AY98" s="581"/>
      <c r="AZ98" s="582"/>
      <c r="BA98" s="582"/>
      <c r="BB98" s="582"/>
      <c r="BC98" s="582"/>
      <c r="BD98" s="583"/>
    </row>
    <row r="99" spans="2:56" ht="39.9" customHeight="1" x14ac:dyDescent="0.2">
      <c r="B99" s="239">
        <f t="shared" si="5"/>
        <v>86</v>
      </c>
      <c r="C99" s="567"/>
      <c r="D99" s="568"/>
      <c r="E99" s="569"/>
      <c r="F99" s="570"/>
      <c r="G99" s="571"/>
      <c r="H99" s="572"/>
      <c r="I99" s="572"/>
      <c r="J99" s="572"/>
      <c r="K99" s="573"/>
      <c r="L99" s="574"/>
      <c r="M99" s="575"/>
      <c r="N99" s="575"/>
      <c r="O99" s="576"/>
      <c r="P99" s="240"/>
      <c r="Q99" s="241"/>
      <c r="R99" s="241"/>
      <c r="S99" s="241"/>
      <c r="T99" s="241"/>
      <c r="U99" s="241"/>
      <c r="V99" s="242"/>
      <c r="W99" s="240"/>
      <c r="X99" s="241"/>
      <c r="Y99" s="241"/>
      <c r="Z99" s="241"/>
      <c r="AA99" s="241"/>
      <c r="AB99" s="241"/>
      <c r="AC99" s="242"/>
      <c r="AD99" s="240"/>
      <c r="AE99" s="241"/>
      <c r="AF99" s="241"/>
      <c r="AG99" s="241"/>
      <c r="AH99" s="241"/>
      <c r="AI99" s="241"/>
      <c r="AJ99" s="242"/>
      <c r="AK99" s="240"/>
      <c r="AL99" s="241"/>
      <c r="AM99" s="241"/>
      <c r="AN99" s="241"/>
      <c r="AO99" s="241"/>
      <c r="AP99" s="241"/>
      <c r="AQ99" s="242"/>
      <c r="AR99" s="240"/>
      <c r="AS99" s="241"/>
      <c r="AT99" s="242"/>
      <c r="AU99" s="577">
        <f t="shared" si="6"/>
        <v>0</v>
      </c>
      <c r="AV99" s="578"/>
      <c r="AW99" s="579">
        <f t="shared" si="4"/>
        <v>0</v>
      </c>
      <c r="AX99" s="580"/>
      <c r="AY99" s="581"/>
      <c r="AZ99" s="582"/>
      <c r="BA99" s="582"/>
      <c r="BB99" s="582"/>
      <c r="BC99" s="582"/>
      <c r="BD99" s="583"/>
    </row>
    <row r="100" spans="2:56" ht="39.9" customHeight="1" x14ac:dyDescent="0.2">
      <c r="B100" s="239">
        <f t="shared" si="5"/>
        <v>87</v>
      </c>
      <c r="C100" s="567"/>
      <c r="D100" s="568"/>
      <c r="E100" s="569"/>
      <c r="F100" s="570"/>
      <c r="G100" s="571"/>
      <c r="H100" s="572"/>
      <c r="I100" s="572"/>
      <c r="J100" s="572"/>
      <c r="K100" s="573"/>
      <c r="L100" s="574"/>
      <c r="M100" s="575"/>
      <c r="N100" s="575"/>
      <c r="O100" s="576"/>
      <c r="P100" s="240"/>
      <c r="Q100" s="241"/>
      <c r="R100" s="241"/>
      <c r="S100" s="241"/>
      <c r="T100" s="241"/>
      <c r="U100" s="241"/>
      <c r="V100" s="242"/>
      <c r="W100" s="240"/>
      <c r="X100" s="241"/>
      <c r="Y100" s="241"/>
      <c r="Z100" s="241"/>
      <c r="AA100" s="241"/>
      <c r="AB100" s="241"/>
      <c r="AC100" s="242"/>
      <c r="AD100" s="240"/>
      <c r="AE100" s="241"/>
      <c r="AF100" s="241"/>
      <c r="AG100" s="241"/>
      <c r="AH100" s="241"/>
      <c r="AI100" s="241"/>
      <c r="AJ100" s="242"/>
      <c r="AK100" s="240"/>
      <c r="AL100" s="241"/>
      <c r="AM100" s="241"/>
      <c r="AN100" s="241"/>
      <c r="AO100" s="241"/>
      <c r="AP100" s="241"/>
      <c r="AQ100" s="242"/>
      <c r="AR100" s="240"/>
      <c r="AS100" s="241"/>
      <c r="AT100" s="242"/>
      <c r="AU100" s="577">
        <f t="shared" si="6"/>
        <v>0</v>
      </c>
      <c r="AV100" s="578"/>
      <c r="AW100" s="579">
        <f t="shared" si="4"/>
        <v>0</v>
      </c>
      <c r="AX100" s="580"/>
      <c r="AY100" s="581"/>
      <c r="AZ100" s="582"/>
      <c r="BA100" s="582"/>
      <c r="BB100" s="582"/>
      <c r="BC100" s="582"/>
      <c r="BD100" s="583"/>
    </row>
    <row r="101" spans="2:56" ht="39.9" customHeight="1" x14ac:dyDescent="0.2">
      <c r="B101" s="239">
        <f t="shared" si="5"/>
        <v>88</v>
      </c>
      <c r="C101" s="567"/>
      <c r="D101" s="568"/>
      <c r="E101" s="569"/>
      <c r="F101" s="570"/>
      <c r="G101" s="571"/>
      <c r="H101" s="572"/>
      <c r="I101" s="572"/>
      <c r="J101" s="572"/>
      <c r="K101" s="573"/>
      <c r="L101" s="574"/>
      <c r="M101" s="575"/>
      <c r="N101" s="575"/>
      <c r="O101" s="576"/>
      <c r="P101" s="240"/>
      <c r="Q101" s="241"/>
      <c r="R101" s="241"/>
      <c r="S101" s="241"/>
      <c r="T101" s="241"/>
      <c r="U101" s="241"/>
      <c r="V101" s="242"/>
      <c r="W101" s="240"/>
      <c r="X101" s="241"/>
      <c r="Y101" s="241"/>
      <c r="Z101" s="241"/>
      <c r="AA101" s="241"/>
      <c r="AB101" s="241"/>
      <c r="AC101" s="242"/>
      <c r="AD101" s="240"/>
      <c r="AE101" s="241"/>
      <c r="AF101" s="241"/>
      <c r="AG101" s="241"/>
      <c r="AH101" s="241"/>
      <c r="AI101" s="241"/>
      <c r="AJ101" s="242"/>
      <c r="AK101" s="240"/>
      <c r="AL101" s="241"/>
      <c r="AM101" s="241"/>
      <c r="AN101" s="241"/>
      <c r="AO101" s="241"/>
      <c r="AP101" s="241"/>
      <c r="AQ101" s="242"/>
      <c r="AR101" s="240"/>
      <c r="AS101" s="241"/>
      <c r="AT101" s="242"/>
      <c r="AU101" s="577">
        <f t="shared" si="6"/>
        <v>0</v>
      </c>
      <c r="AV101" s="578"/>
      <c r="AW101" s="579">
        <f t="shared" si="4"/>
        <v>0</v>
      </c>
      <c r="AX101" s="580"/>
      <c r="AY101" s="581"/>
      <c r="AZ101" s="582"/>
      <c r="BA101" s="582"/>
      <c r="BB101" s="582"/>
      <c r="BC101" s="582"/>
      <c r="BD101" s="583"/>
    </row>
    <row r="102" spans="2:56" ht="39.9" customHeight="1" x14ac:dyDescent="0.2">
      <c r="B102" s="239">
        <f t="shared" si="5"/>
        <v>89</v>
      </c>
      <c r="C102" s="567"/>
      <c r="D102" s="568"/>
      <c r="E102" s="569"/>
      <c r="F102" s="570"/>
      <c r="G102" s="571"/>
      <c r="H102" s="572"/>
      <c r="I102" s="572"/>
      <c r="J102" s="572"/>
      <c r="K102" s="573"/>
      <c r="L102" s="574"/>
      <c r="M102" s="575"/>
      <c r="N102" s="575"/>
      <c r="O102" s="576"/>
      <c r="P102" s="240"/>
      <c r="Q102" s="241"/>
      <c r="R102" s="241"/>
      <c r="S102" s="241"/>
      <c r="T102" s="241"/>
      <c r="U102" s="241"/>
      <c r="V102" s="242"/>
      <c r="W102" s="240"/>
      <c r="X102" s="241"/>
      <c r="Y102" s="241"/>
      <c r="Z102" s="241"/>
      <c r="AA102" s="241"/>
      <c r="AB102" s="241"/>
      <c r="AC102" s="242"/>
      <c r="AD102" s="240"/>
      <c r="AE102" s="241"/>
      <c r="AF102" s="241"/>
      <c r="AG102" s="241"/>
      <c r="AH102" s="241"/>
      <c r="AI102" s="241"/>
      <c r="AJ102" s="242"/>
      <c r="AK102" s="240"/>
      <c r="AL102" s="241"/>
      <c r="AM102" s="241"/>
      <c r="AN102" s="241"/>
      <c r="AO102" s="241"/>
      <c r="AP102" s="241"/>
      <c r="AQ102" s="242"/>
      <c r="AR102" s="240"/>
      <c r="AS102" s="241"/>
      <c r="AT102" s="242"/>
      <c r="AU102" s="577">
        <f t="shared" si="6"/>
        <v>0</v>
      </c>
      <c r="AV102" s="578"/>
      <c r="AW102" s="579">
        <f t="shared" si="4"/>
        <v>0</v>
      </c>
      <c r="AX102" s="580"/>
      <c r="AY102" s="581"/>
      <c r="AZ102" s="582"/>
      <c r="BA102" s="582"/>
      <c r="BB102" s="582"/>
      <c r="BC102" s="582"/>
      <c r="BD102" s="583"/>
    </row>
    <row r="103" spans="2:56" ht="39.9" customHeight="1" x14ac:dyDescent="0.2">
      <c r="B103" s="239">
        <f t="shared" si="5"/>
        <v>90</v>
      </c>
      <c r="C103" s="567"/>
      <c r="D103" s="568"/>
      <c r="E103" s="569"/>
      <c r="F103" s="570"/>
      <c r="G103" s="571"/>
      <c r="H103" s="572"/>
      <c r="I103" s="572"/>
      <c r="J103" s="572"/>
      <c r="K103" s="573"/>
      <c r="L103" s="574"/>
      <c r="M103" s="575"/>
      <c r="N103" s="575"/>
      <c r="O103" s="576"/>
      <c r="P103" s="240"/>
      <c r="Q103" s="241"/>
      <c r="R103" s="241"/>
      <c r="S103" s="241"/>
      <c r="T103" s="241"/>
      <c r="U103" s="241"/>
      <c r="V103" s="242"/>
      <c r="W103" s="240"/>
      <c r="X103" s="241"/>
      <c r="Y103" s="241"/>
      <c r="Z103" s="241"/>
      <c r="AA103" s="241"/>
      <c r="AB103" s="241"/>
      <c r="AC103" s="242"/>
      <c r="AD103" s="240"/>
      <c r="AE103" s="241"/>
      <c r="AF103" s="241"/>
      <c r="AG103" s="241"/>
      <c r="AH103" s="241"/>
      <c r="AI103" s="241"/>
      <c r="AJ103" s="242"/>
      <c r="AK103" s="240"/>
      <c r="AL103" s="241"/>
      <c r="AM103" s="241"/>
      <c r="AN103" s="241"/>
      <c r="AO103" s="241"/>
      <c r="AP103" s="241"/>
      <c r="AQ103" s="242"/>
      <c r="AR103" s="240"/>
      <c r="AS103" s="241"/>
      <c r="AT103" s="242"/>
      <c r="AU103" s="577">
        <f t="shared" si="6"/>
        <v>0</v>
      </c>
      <c r="AV103" s="578"/>
      <c r="AW103" s="579">
        <f t="shared" si="4"/>
        <v>0</v>
      </c>
      <c r="AX103" s="580"/>
      <c r="AY103" s="581"/>
      <c r="AZ103" s="582"/>
      <c r="BA103" s="582"/>
      <c r="BB103" s="582"/>
      <c r="BC103" s="582"/>
      <c r="BD103" s="583"/>
    </row>
    <row r="104" spans="2:56" ht="39.9" customHeight="1" x14ac:dyDescent="0.2">
      <c r="B104" s="239">
        <f t="shared" si="5"/>
        <v>91</v>
      </c>
      <c r="C104" s="567"/>
      <c r="D104" s="568"/>
      <c r="E104" s="569"/>
      <c r="F104" s="570"/>
      <c r="G104" s="571"/>
      <c r="H104" s="572"/>
      <c r="I104" s="572"/>
      <c r="J104" s="572"/>
      <c r="K104" s="573"/>
      <c r="L104" s="574"/>
      <c r="M104" s="575"/>
      <c r="N104" s="575"/>
      <c r="O104" s="576"/>
      <c r="P104" s="240"/>
      <c r="Q104" s="241"/>
      <c r="R104" s="241"/>
      <c r="S104" s="241"/>
      <c r="T104" s="241"/>
      <c r="U104" s="241"/>
      <c r="V104" s="242"/>
      <c r="W104" s="240"/>
      <c r="X104" s="241"/>
      <c r="Y104" s="241"/>
      <c r="Z104" s="241"/>
      <c r="AA104" s="241"/>
      <c r="AB104" s="241"/>
      <c r="AC104" s="242"/>
      <c r="AD104" s="240"/>
      <c r="AE104" s="241"/>
      <c r="AF104" s="241"/>
      <c r="AG104" s="241"/>
      <c r="AH104" s="241"/>
      <c r="AI104" s="241"/>
      <c r="AJ104" s="242"/>
      <c r="AK104" s="240"/>
      <c r="AL104" s="241"/>
      <c r="AM104" s="241"/>
      <c r="AN104" s="241"/>
      <c r="AO104" s="241"/>
      <c r="AP104" s="241"/>
      <c r="AQ104" s="242"/>
      <c r="AR104" s="240"/>
      <c r="AS104" s="241"/>
      <c r="AT104" s="242"/>
      <c r="AU104" s="577">
        <f t="shared" si="6"/>
        <v>0</v>
      </c>
      <c r="AV104" s="578"/>
      <c r="AW104" s="579">
        <f t="shared" si="4"/>
        <v>0</v>
      </c>
      <c r="AX104" s="580"/>
      <c r="AY104" s="581"/>
      <c r="AZ104" s="582"/>
      <c r="BA104" s="582"/>
      <c r="BB104" s="582"/>
      <c r="BC104" s="582"/>
      <c r="BD104" s="583"/>
    </row>
    <row r="105" spans="2:56" ht="39.9" customHeight="1" x14ac:dyDescent="0.2">
      <c r="B105" s="239">
        <f t="shared" si="5"/>
        <v>92</v>
      </c>
      <c r="C105" s="567"/>
      <c r="D105" s="568"/>
      <c r="E105" s="569"/>
      <c r="F105" s="570"/>
      <c r="G105" s="571"/>
      <c r="H105" s="572"/>
      <c r="I105" s="572"/>
      <c r="J105" s="572"/>
      <c r="K105" s="573"/>
      <c r="L105" s="574"/>
      <c r="M105" s="575"/>
      <c r="N105" s="575"/>
      <c r="O105" s="576"/>
      <c r="P105" s="240"/>
      <c r="Q105" s="241"/>
      <c r="R105" s="241"/>
      <c r="S105" s="241"/>
      <c r="T105" s="241"/>
      <c r="U105" s="241"/>
      <c r="V105" s="242"/>
      <c r="W105" s="240"/>
      <c r="X105" s="241"/>
      <c r="Y105" s="241"/>
      <c r="Z105" s="241"/>
      <c r="AA105" s="241"/>
      <c r="AB105" s="241"/>
      <c r="AC105" s="242"/>
      <c r="AD105" s="240"/>
      <c r="AE105" s="241"/>
      <c r="AF105" s="241"/>
      <c r="AG105" s="241"/>
      <c r="AH105" s="241"/>
      <c r="AI105" s="241"/>
      <c r="AJ105" s="242"/>
      <c r="AK105" s="240"/>
      <c r="AL105" s="241"/>
      <c r="AM105" s="241"/>
      <c r="AN105" s="241"/>
      <c r="AO105" s="241"/>
      <c r="AP105" s="241"/>
      <c r="AQ105" s="242"/>
      <c r="AR105" s="240"/>
      <c r="AS105" s="241"/>
      <c r="AT105" s="242"/>
      <c r="AU105" s="577">
        <f t="shared" si="6"/>
        <v>0</v>
      </c>
      <c r="AV105" s="578"/>
      <c r="AW105" s="579">
        <f t="shared" si="4"/>
        <v>0</v>
      </c>
      <c r="AX105" s="580"/>
      <c r="AY105" s="581"/>
      <c r="AZ105" s="582"/>
      <c r="BA105" s="582"/>
      <c r="BB105" s="582"/>
      <c r="BC105" s="582"/>
      <c r="BD105" s="583"/>
    </row>
    <row r="106" spans="2:56" ht="39.9" customHeight="1" x14ac:dyDescent="0.2">
      <c r="B106" s="239">
        <f t="shared" si="5"/>
        <v>93</v>
      </c>
      <c r="C106" s="567"/>
      <c r="D106" s="568"/>
      <c r="E106" s="569"/>
      <c r="F106" s="570"/>
      <c r="G106" s="571"/>
      <c r="H106" s="572"/>
      <c r="I106" s="572"/>
      <c r="J106" s="572"/>
      <c r="K106" s="573"/>
      <c r="L106" s="574"/>
      <c r="M106" s="575"/>
      <c r="N106" s="575"/>
      <c r="O106" s="576"/>
      <c r="P106" s="240"/>
      <c r="Q106" s="241"/>
      <c r="R106" s="241"/>
      <c r="S106" s="241"/>
      <c r="T106" s="241"/>
      <c r="U106" s="241"/>
      <c r="V106" s="242"/>
      <c r="W106" s="240"/>
      <c r="X106" s="241"/>
      <c r="Y106" s="241"/>
      <c r="Z106" s="241"/>
      <c r="AA106" s="241"/>
      <c r="AB106" s="241"/>
      <c r="AC106" s="242"/>
      <c r="AD106" s="240"/>
      <c r="AE106" s="241"/>
      <c r="AF106" s="241"/>
      <c r="AG106" s="241"/>
      <c r="AH106" s="241"/>
      <c r="AI106" s="241"/>
      <c r="AJ106" s="242"/>
      <c r="AK106" s="240"/>
      <c r="AL106" s="241"/>
      <c r="AM106" s="241"/>
      <c r="AN106" s="241"/>
      <c r="AO106" s="241"/>
      <c r="AP106" s="241"/>
      <c r="AQ106" s="242"/>
      <c r="AR106" s="240"/>
      <c r="AS106" s="241"/>
      <c r="AT106" s="242"/>
      <c r="AU106" s="577">
        <f t="shared" si="6"/>
        <v>0</v>
      </c>
      <c r="AV106" s="578"/>
      <c r="AW106" s="579">
        <f t="shared" si="4"/>
        <v>0</v>
      </c>
      <c r="AX106" s="580"/>
      <c r="AY106" s="581"/>
      <c r="AZ106" s="582"/>
      <c r="BA106" s="582"/>
      <c r="BB106" s="582"/>
      <c r="BC106" s="582"/>
      <c r="BD106" s="583"/>
    </row>
    <row r="107" spans="2:56" ht="39.9" customHeight="1" x14ac:dyDescent="0.2">
      <c r="B107" s="239">
        <f t="shared" si="5"/>
        <v>94</v>
      </c>
      <c r="C107" s="567"/>
      <c r="D107" s="568"/>
      <c r="E107" s="569"/>
      <c r="F107" s="570"/>
      <c r="G107" s="571"/>
      <c r="H107" s="572"/>
      <c r="I107" s="572"/>
      <c r="J107" s="572"/>
      <c r="K107" s="573"/>
      <c r="L107" s="574"/>
      <c r="M107" s="575"/>
      <c r="N107" s="575"/>
      <c r="O107" s="576"/>
      <c r="P107" s="240"/>
      <c r="Q107" s="241"/>
      <c r="R107" s="241"/>
      <c r="S107" s="241"/>
      <c r="T107" s="241"/>
      <c r="U107" s="241"/>
      <c r="V107" s="242"/>
      <c r="W107" s="240"/>
      <c r="X107" s="241"/>
      <c r="Y107" s="241"/>
      <c r="Z107" s="241"/>
      <c r="AA107" s="241"/>
      <c r="AB107" s="241"/>
      <c r="AC107" s="242"/>
      <c r="AD107" s="240"/>
      <c r="AE107" s="241"/>
      <c r="AF107" s="241"/>
      <c r="AG107" s="241"/>
      <c r="AH107" s="241"/>
      <c r="AI107" s="241"/>
      <c r="AJ107" s="242"/>
      <c r="AK107" s="240"/>
      <c r="AL107" s="241"/>
      <c r="AM107" s="241"/>
      <c r="AN107" s="241"/>
      <c r="AO107" s="241"/>
      <c r="AP107" s="241"/>
      <c r="AQ107" s="242"/>
      <c r="AR107" s="240"/>
      <c r="AS107" s="241"/>
      <c r="AT107" s="242"/>
      <c r="AU107" s="577">
        <f t="shared" si="6"/>
        <v>0</v>
      </c>
      <c r="AV107" s="578"/>
      <c r="AW107" s="579">
        <f t="shared" si="4"/>
        <v>0</v>
      </c>
      <c r="AX107" s="580"/>
      <c r="AY107" s="581"/>
      <c r="AZ107" s="582"/>
      <c r="BA107" s="582"/>
      <c r="BB107" s="582"/>
      <c r="BC107" s="582"/>
      <c r="BD107" s="583"/>
    </row>
    <row r="108" spans="2:56" ht="39.9" customHeight="1" x14ac:dyDescent="0.2">
      <c r="B108" s="239">
        <f t="shared" si="5"/>
        <v>95</v>
      </c>
      <c r="C108" s="567"/>
      <c r="D108" s="568"/>
      <c r="E108" s="569"/>
      <c r="F108" s="570"/>
      <c r="G108" s="571"/>
      <c r="H108" s="572"/>
      <c r="I108" s="572"/>
      <c r="J108" s="572"/>
      <c r="K108" s="573"/>
      <c r="L108" s="574"/>
      <c r="M108" s="575"/>
      <c r="N108" s="575"/>
      <c r="O108" s="576"/>
      <c r="P108" s="240"/>
      <c r="Q108" s="241"/>
      <c r="R108" s="241"/>
      <c r="S108" s="241"/>
      <c r="T108" s="241"/>
      <c r="U108" s="241"/>
      <c r="V108" s="242"/>
      <c r="W108" s="240"/>
      <c r="X108" s="241"/>
      <c r="Y108" s="241"/>
      <c r="Z108" s="241"/>
      <c r="AA108" s="241"/>
      <c r="AB108" s="241"/>
      <c r="AC108" s="242"/>
      <c r="AD108" s="240"/>
      <c r="AE108" s="241"/>
      <c r="AF108" s="241"/>
      <c r="AG108" s="241"/>
      <c r="AH108" s="241"/>
      <c r="AI108" s="241"/>
      <c r="AJ108" s="242"/>
      <c r="AK108" s="240"/>
      <c r="AL108" s="241"/>
      <c r="AM108" s="241"/>
      <c r="AN108" s="241"/>
      <c r="AO108" s="241"/>
      <c r="AP108" s="241"/>
      <c r="AQ108" s="242"/>
      <c r="AR108" s="240"/>
      <c r="AS108" s="241"/>
      <c r="AT108" s="242"/>
      <c r="AU108" s="577">
        <f t="shared" si="6"/>
        <v>0</v>
      </c>
      <c r="AV108" s="578"/>
      <c r="AW108" s="579">
        <f t="shared" si="4"/>
        <v>0</v>
      </c>
      <c r="AX108" s="580"/>
      <c r="AY108" s="581"/>
      <c r="AZ108" s="582"/>
      <c r="BA108" s="582"/>
      <c r="BB108" s="582"/>
      <c r="BC108" s="582"/>
      <c r="BD108" s="583"/>
    </row>
    <row r="109" spans="2:56" ht="39.9" customHeight="1" x14ac:dyDescent="0.2">
      <c r="B109" s="239">
        <f t="shared" si="5"/>
        <v>96</v>
      </c>
      <c r="C109" s="567"/>
      <c r="D109" s="568"/>
      <c r="E109" s="569"/>
      <c r="F109" s="570"/>
      <c r="G109" s="571"/>
      <c r="H109" s="572"/>
      <c r="I109" s="572"/>
      <c r="J109" s="572"/>
      <c r="K109" s="573"/>
      <c r="L109" s="574"/>
      <c r="M109" s="575"/>
      <c r="N109" s="575"/>
      <c r="O109" s="576"/>
      <c r="P109" s="240"/>
      <c r="Q109" s="241"/>
      <c r="R109" s="241"/>
      <c r="S109" s="241"/>
      <c r="T109" s="241"/>
      <c r="U109" s="241"/>
      <c r="V109" s="242"/>
      <c r="W109" s="240"/>
      <c r="X109" s="241"/>
      <c r="Y109" s="241"/>
      <c r="Z109" s="241"/>
      <c r="AA109" s="241"/>
      <c r="AB109" s="241"/>
      <c r="AC109" s="242"/>
      <c r="AD109" s="240"/>
      <c r="AE109" s="241"/>
      <c r="AF109" s="241"/>
      <c r="AG109" s="241"/>
      <c r="AH109" s="241"/>
      <c r="AI109" s="241"/>
      <c r="AJ109" s="242"/>
      <c r="AK109" s="240"/>
      <c r="AL109" s="241"/>
      <c r="AM109" s="241"/>
      <c r="AN109" s="241"/>
      <c r="AO109" s="241"/>
      <c r="AP109" s="241"/>
      <c r="AQ109" s="242"/>
      <c r="AR109" s="240"/>
      <c r="AS109" s="241"/>
      <c r="AT109" s="242"/>
      <c r="AU109" s="577">
        <f t="shared" si="6"/>
        <v>0</v>
      </c>
      <c r="AV109" s="578"/>
      <c r="AW109" s="579">
        <f t="shared" si="4"/>
        <v>0</v>
      </c>
      <c r="AX109" s="580"/>
      <c r="AY109" s="581"/>
      <c r="AZ109" s="582"/>
      <c r="BA109" s="582"/>
      <c r="BB109" s="582"/>
      <c r="BC109" s="582"/>
      <c r="BD109" s="583"/>
    </row>
    <row r="110" spans="2:56" ht="39.9" customHeight="1" x14ac:dyDescent="0.2">
      <c r="B110" s="239">
        <f t="shared" si="5"/>
        <v>97</v>
      </c>
      <c r="C110" s="567"/>
      <c r="D110" s="568"/>
      <c r="E110" s="569"/>
      <c r="F110" s="570"/>
      <c r="G110" s="571"/>
      <c r="H110" s="572"/>
      <c r="I110" s="572"/>
      <c r="J110" s="572"/>
      <c r="K110" s="573"/>
      <c r="L110" s="574"/>
      <c r="M110" s="575"/>
      <c r="N110" s="575"/>
      <c r="O110" s="576"/>
      <c r="P110" s="240"/>
      <c r="Q110" s="241"/>
      <c r="R110" s="241"/>
      <c r="S110" s="241"/>
      <c r="T110" s="241"/>
      <c r="U110" s="241"/>
      <c r="V110" s="242"/>
      <c r="W110" s="240"/>
      <c r="X110" s="241"/>
      <c r="Y110" s="241"/>
      <c r="Z110" s="241"/>
      <c r="AA110" s="241"/>
      <c r="AB110" s="241"/>
      <c r="AC110" s="242"/>
      <c r="AD110" s="240"/>
      <c r="AE110" s="241"/>
      <c r="AF110" s="241"/>
      <c r="AG110" s="241"/>
      <c r="AH110" s="241"/>
      <c r="AI110" s="241"/>
      <c r="AJ110" s="242"/>
      <c r="AK110" s="240"/>
      <c r="AL110" s="241"/>
      <c r="AM110" s="241"/>
      <c r="AN110" s="241"/>
      <c r="AO110" s="241"/>
      <c r="AP110" s="241"/>
      <c r="AQ110" s="242"/>
      <c r="AR110" s="240"/>
      <c r="AS110" s="241"/>
      <c r="AT110" s="242"/>
      <c r="AU110" s="577">
        <f t="shared" si="6"/>
        <v>0</v>
      </c>
      <c r="AV110" s="578"/>
      <c r="AW110" s="579">
        <f t="shared" si="4"/>
        <v>0</v>
      </c>
      <c r="AX110" s="580"/>
      <c r="AY110" s="581"/>
      <c r="AZ110" s="582"/>
      <c r="BA110" s="582"/>
      <c r="BB110" s="582"/>
      <c r="BC110" s="582"/>
      <c r="BD110" s="583"/>
    </row>
    <row r="111" spans="2:56" ht="39.9" customHeight="1" x14ac:dyDescent="0.2">
      <c r="B111" s="239">
        <f t="shared" si="5"/>
        <v>98</v>
      </c>
      <c r="C111" s="567"/>
      <c r="D111" s="568"/>
      <c r="E111" s="569"/>
      <c r="F111" s="570"/>
      <c r="G111" s="571"/>
      <c r="H111" s="572"/>
      <c r="I111" s="572"/>
      <c r="J111" s="572"/>
      <c r="K111" s="573"/>
      <c r="L111" s="574"/>
      <c r="M111" s="575"/>
      <c r="N111" s="575"/>
      <c r="O111" s="576"/>
      <c r="P111" s="240"/>
      <c r="Q111" s="241"/>
      <c r="R111" s="241"/>
      <c r="S111" s="241"/>
      <c r="T111" s="241"/>
      <c r="U111" s="241"/>
      <c r="V111" s="242"/>
      <c r="W111" s="240"/>
      <c r="X111" s="241"/>
      <c r="Y111" s="241"/>
      <c r="Z111" s="241"/>
      <c r="AA111" s="241"/>
      <c r="AB111" s="241"/>
      <c r="AC111" s="242"/>
      <c r="AD111" s="240"/>
      <c r="AE111" s="241"/>
      <c r="AF111" s="241"/>
      <c r="AG111" s="241"/>
      <c r="AH111" s="241"/>
      <c r="AI111" s="241"/>
      <c r="AJ111" s="242"/>
      <c r="AK111" s="240"/>
      <c r="AL111" s="241"/>
      <c r="AM111" s="241"/>
      <c r="AN111" s="241"/>
      <c r="AO111" s="241"/>
      <c r="AP111" s="241"/>
      <c r="AQ111" s="242"/>
      <c r="AR111" s="240"/>
      <c r="AS111" s="241"/>
      <c r="AT111" s="242"/>
      <c r="AU111" s="577">
        <f t="shared" si="6"/>
        <v>0</v>
      </c>
      <c r="AV111" s="578"/>
      <c r="AW111" s="579">
        <f t="shared" si="4"/>
        <v>0</v>
      </c>
      <c r="AX111" s="580"/>
      <c r="AY111" s="581"/>
      <c r="AZ111" s="582"/>
      <c r="BA111" s="582"/>
      <c r="BB111" s="582"/>
      <c r="BC111" s="582"/>
      <c r="BD111" s="583"/>
    </row>
    <row r="112" spans="2:56" ht="39.9" customHeight="1" x14ac:dyDescent="0.2">
      <c r="B112" s="239">
        <f t="shared" si="5"/>
        <v>99</v>
      </c>
      <c r="C112" s="567"/>
      <c r="D112" s="568"/>
      <c r="E112" s="569"/>
      <c r="F112" s="570"/>
      <c r="G112" s="571"/>
      <c r="H112" s="572"/>
      <c r="I112" s="572"/>
      <c r="J112" s="572"/>
      <c r="K112" s="573"/>
      <c r="L112" s="574"/>
      <c r="M112" s="575"/>
      <c r="N112" s="575"/>
      <c r="O112" s="576"/>
      <c r="P112" s="240"/>
      <c r="Q112" s="241"/>
      <c r="R112" s="241"/>
      <c r="S112" s="241"/>
      <c r="T112" s="241"/>
      <c r="U112" s="241"/>
      <c r="V112" s="242"/>
      <c r="W112" s="240"/>
      <c r="X112" s="241"/>
      <c r="Y112" s="241"/>
      <c r="Z112" s="241"/>
      <c r="AA112" s="241"/>
      <c r="AB112" s="241"/>
      <c r="AC112" s="242"/>
      <c r="AD112" s="240"/>
      <c r="AE112" s="241"/>
      <c r="AF112" s="241"/>
      <c r="AG112" s="241"/>
      <c r="AH112" s="241"/>
      <c r="AI112" s="241"/>
      <c r="AJ112" s="242"/>
      <c r="AK112" s="240"/>
      <c r="AL112" s="241"/>
      <c r="AM112" s="241"/>
      <c r="AN112" s="241"/>
      <c r="AO112" s="241"/>
      <c r="AP112" s="241"/>
      <c r="AQ112" s="242"/>
      <c r="AR112" s="240"/>
      <c r="AS112" s="241"/>
      <c r="AT112" s="242"/>
      <c r="AU112" s="577">
        <f t="shared" si="6"/>
        <v>0</v>
      </c>
      <c r="AV112" s="578"/>
      <c r="AW112" s="579">
        <f t="shared" si="4"/>
        <v>0</v>
      </c>
      <c r="AX112" s="580"/>
      <c r="AY112" s="581"/>
      <c r="AZ112" s="582"/>
      <c r="BA112" s="582"/>
      <c r="BB112" s="582"/>
      <c r="BC112" s="582"/>
      <c r="BD112" s="583"/>
    </row>
    <row r="113" spans="2:56" ht="39.9" customHeight="1" thickBot="1" x14ac:dyDescent="0.25">
      <c r="B113" s="243">
        <f t="shared" si="5"/>
        <v>100</v>
      </c>
      <c r="C113" s="598"/>
      <c r="D113" s="599"/>
      <c r="E113" s="600"/>
      <c r="F113" s="601"/>
      <c r="G113" s="602"/>
      <c r="H113" s="603"/>
      <c r="I113" s="603"/>
      <c r="J113" s="603"/>
      <c r="K113" s="604"/>
      <c r="L113" s="605"/>
      <c r="M113" s="606"/>
      <c r="N113" s="606"/>
      <c r="O113" s="607"/>
      <c r="P113" s="244"/>
      <c r="Q113" s="245"/>
      <c r="R113" s="245"/>
      <c r="S113" s="245"/>
      <c r="T113" s="245"/>
      <c r="U113" s="245"/>
      <c r="V113" s="246"/>
      <c r="W113" s="244"/>
      <c r="X113" s="245"/>
      <c r="Y113" s="245"/>
      <c r="Z113" s="245"/>
      <c r="AA113" s="245"/>
      <c r="AB113" s="245"/>
      <c r="AC113" s="246"/>
      <c r="AD113" s="244"/>
      <c r="AE113" s="245"/>
      <c r="AF113" s="245"/>
      <c r="AG113" s="245"/>
      <c r="AH113" s="245"/>
      <c r="AI113" s="245"/>
      <c r="AJ113" s="246"/>
      <c r="AK113" s="244"/>
      <c r="AL113" s="245"/>
      <c r="AM113" s="245"/>
      <c r="AN113" s="245"/>
      <c r="AO113" s="245"/>
      <c r="AP113" s="245"/>
      <c r="AQ113" s="246"/>
      <c r="AR113" s="244"/>
      <c r="AS113" s="245"/>
      <c r="AT113" s="246"/>
      <c r="AU113" s="608">
        <f t="shared" si="3"/>
        <v>0</v>
      </c>
      <c r="AV113" s="609"/>
      <c r="AW113" s="610">
        <f t="shared" si="4"/>
        <v>0</v>
      </c>
      <c r="AX113" s="611"/>
      <c r="AY113" s="612"/>
      <c r="AZ113" s="613"/>
      <c r="BA113" s="613"/>
      <c r="BB113" s="613"/>
      <c r="BC113" s="613"/>
      <c r="BD113" s="614"/>
    </row>
    <row r="114" spans="2:56" ht="20.25" customHeight="1" x14ac:dyDescent="0.2">
      <c r="B114" s="216"/>
      <c r="C114" s="207"/>
      <c r="D114" s="276"/>
      <c r="E114" s="27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23"/>
      <c r="AD114" s="216"/>
      <c r="AE114" s="216"/>
      <c r="AF114" s="216"/>
      <c r="AG114" s="216"/>
      <c r="AH114" s="216"/>
      <c r="AI114" s="216"/>
      <c r="AJ114" s="216"/>
      <c r="AK114" s="216"/>
      <c r="AL114" s="216"/>
      <c r="AM114" s="216"/>
      <c r="AN114" s="216"/>
      <c r="AO114" s="216"/>
      <c r="AP114" s="216"/>
      <c r="AQ114" s="216"/>
      <c r="AR114" s="216"/>
      <c r="AS114" s="216"/>
      <c r="AT114" s="216"/>
      <c r="AU114" s="216"/>
      <c r="AV114" s="216"/>
      <c r="AW114" s="216"/>
    </row>
    <row r="115" spans="2:56" ht="20.25" customHeight="1" x14ac:dyDescent="0.2">
      <c r="B115" s="216" t="s">
        <v>342</v>
      </c>
      <c r="C115" s="216"/>
      <c r="D115" s="216"/>
      <c r="E115" s="216"/>
      <c r="F115" s="216"/>
      <c r="G115" s="216"/>
      <c r="H115" s="216"/>
      <c r="I115" s="216"/>
      <c r="J115" s="216"/>
      <c r="K115" s="216"/>
      <c r="L115" s="223"/>
      <c r="M115" s="216"/>
      <c r="N115" s="216"/>
      <c r="O115" s="216"/>
      <c r="P115" s="216"/>
      <c r="Q115" s="216"/>
      <c r="R115" s="216"/>
      <c r="S115" s="216"/>
      <c r="T115" s="216" t="s">
        <v>343</v>
      </c>
      <c r="U115" s="216"/>
      <c r="V115" s="216"/>
      <c r="W115" s="216"/>
      <c r="X115" s="216"/>
      <c r="Y115" s="216"/>
      <c r="Z115" s="251"/>
    </row>
    <row r="116" spans="2:56" ht="20.25" customHeight="1" x14ac:dyDescent="0.2">
      <c r="B116" s="216"/>
      <c r="C116" s="624" t="s">
        <v>344</v>
      </c>
      <c r="D116" s="624"/>
      <c r="E116" s="624" t="s">
        <v>345</v>
      </c>
      <c r="F116" s="624"/>
      <c r="G116" s="624"/>
      <c r="H116" s="624"/>
      <c r="I116" s="216"/>
      <c r="J116" s="626" t="s">
        <v>346</v>
      </c>
      <c r="K116" s="626"/>
      <c r="L116" s="626"/>
      <c r="M116" s="626"/>
      <c r="N116" s="216"/>
      <c r="O116" s="216"/>
      <c r="P116" s="253" t="s">
        <v>347</v>
      </c>
      <c r="Q116" s="253"/>
      <c r="R116" s="216"/>
      <c r="S116" s="216"/>
      <c r="T116" s="615" t="s">
        <v>348</v>
      </c>
      <c r="U116" s="617"/>
      <c r="V116" s="615" t="s">
        <v>349</v>
      </c>
      <c r="W116" s="616"/>
      <c r="X116" s="616"/>
      <c r="Y116" s="617"/>
      <c r="Z116" s="251"/>
    </row>
    <row r="117" spans="2:56" ht="20.25" customHeight="1" x14ac:dyDescent="0.2">
      <c r="B117" s="216"/>
      <c r="C117" s="625"/>
      <c r="D117" s="625"/>
      <c r="E117" s="625" t="s">
        <v>350</v>
      </c>
      <c r="F117" s="625"/>
      <c r="G117" s="625" t="s">
        <v>351</v>
      </c>
      <c r="H117" s="625"/>
      <c r="I117" s="216"/>
      <c r="J117" s="625" t="s">
        <v>350</v>
      </c>
      <c r="K117" s="625"/>
      <c r="L117" s="625" t="s">
        <v>351</v>
      </c>
      <c r="M117" s="625"/>
      <c r="N117" s="216"/>
      <c r="O117" s="216"/>
      <c r="P117" s="253" t="s">
        <v>352</v>
      </c>
      <c r="Q117" s="253"/>
      <c r="R117" s="216"/>
      <c r="S117" s="216"/>
      <c r="T117" s="615" t="s">
        <v>353</v>
      </c>
      <c r="U117" s="617"/>
      <c r="V117" s="615" t="s">
        <v>354</v>
      </c>
      <c r="W117" s="616"/>
      <c r="X117" s="616"/>
      <c r="Y117" s="617"/>
      <c r="Z117" s="254"/>
    </row>
    <row r="118" spans="2:56" ht="20.25" customHeight="1" x14ac:dyDescent="0.2">
      <c r="B118" s="216"/>
      <c r="C118" s="615" t="s">
        <v>353</v>
      </c>
      <c r="D118" s="617"/>
      <c r="E118" s="618">
        <f>SUMIFS($AU$14:$AV$113,$C$14:$D$113,"介護支援専門員",$E$14:$F$113,"A")</f>
        <v>0</v>
      </c>
      <c r="F118" s="619"/>
      <c r="G118" s="620">
        <f>SUMIFS($AW$14:$AX$113,$C$14:$D$113,"介護支援専門員",$E$14:$F$113,"A")</f>
        <v>0</v>
      </c>
      <c r="H118" s="621"/>
      <c r="I118" s="255"/>
      <c r="J118" s="622">
        <v>0</v>
      </c>
      <c r="K118" s="623"/>
      <c r="L118" s="622">
        <v>0</v>
      </c>
      <c r="M118" s="623"/>
      <c r="N118" s="255"/>
      <c r="O118" s="255"/>
      <c r="P118" s="622">
        <v>0</v>
      </c>
      <c r="Q118" s="623"/>
      <c r="R118" s="216"/>
      <c r="S118" s="216"/>
      <c r="T118" s="615" t="s">
        <v>355</v>
      </c>
      <c r="U118" s="617"/>
      <c r="V118" s="615" t="s">
        <v>356</v>
      </c>
      <c r="W118" s="616"/>
      <c r="X118" s="616"/>
      <c r="Y118" s="617"/>
      <c r="Z118" s="256"/>
    </row>
    <row r="119" spans="2:56" ht="20.25" customHeight="1" x14ac:dyDescent="0.2">
      <c r="B119" s="216"/>
      <c r="C119" s="615" t="s">
        <v>355</v>
      </c>
      <c r="D119" s="617"/>
      <c r="E119" s="618">
        <f>SUMIFS($AU$14:$AV$113,$C$14:$D$113,"介護支援専門員",$E$14:$F$113,"B")</f>
        <v>0</v>
      </c>
      <c r="F119" s="619"/>
      <c r="G119" s="620">
        <f>SUMIFS($AW$14:$AX$113,$C$14:$D$113,"介護支援専門員",$E$14:$F$113,"B")</f>
        <v>0</v>
      </c>
      <c r="H119" s="621"/>
      <c r="I119" s="255"/>
      <c r="J119" s="622">
        <v>0</v>
      </c>
      <c r="K119" s="623"/>
      <c r="L119" s="622">
        <v>0</v>
      </c>
      <c r="M119" s="623"/>
      <c r="N119" s="255"/>
      <c r="O119" s="255"/>
      <c r="P119" s="622">
        <v>0</v>
      </c>
      <c r="Q119" s="623"/>
      <c r="R119" s="216"/>
      <c r="S119" s="216"/>
      <c r="T119" s="615" t="s">
        <v>357</v>
      </c>
      <c r="U119" s="617"/>
      <c r="V119" s="615" t="s">
        <v>358</v>
      </c>
      <c r="W119" s="616"/>
      <c r="X119" s="616"/>
      <c r="Y119" s="617"/>
      <c r="Z119" s="256"/>
    </row>
    <row r="120" spans="2:56" ht="20.25" customHeight="1" x14ac:dyDescent="0.2">
      <c r="B120" s="216"/>
      <c r="C120" s="615" t="s">
        <v>357</v>
      </c>
      <c r="D120" s="617"/>
      <c r="E120" s="618">
        <f>SUMIFS($AU$14:$AV$113,$C$14:$D$113,"介護支援専門員",$E$14:$F$113,"C")</f>
        <v>0</v>
      </c>
      <c r="F120" s="619"/>
      <c r="G120" s="620">
        <f>SUMIFS($AW$14:$AX$113,$C$14:$D$113,"介護支援専門員",$E$14:$F$113,"C")</f>
        <v>0</v>
      </c>
      <c r="H120" s="621"/>
      <c r="I120" s="255"/>
      <c r="J120" s="622">
        <v>0</v>
      </c>
      <c r="K120" s="623"/>
      <c r="L120" s="627">
        <v>0</v>
      </c>
      <c r="M120" s="628"/>
      <c r="N120" s="255"/>
      <c r="O120" s="255"/>
      <c r="P120" s="618" t="s">
        <v>359</v>
      </c>
      <c r="Q120" s="619"/>
      <c r="R120" s="216"/>
      <c r="S120" s="216"/>
      <c r="T120" s="615" t="s">
        <v>360</v>
      </c>
      <c r="U120" s="617"/>
      <c r="V120" s="615" t="s">
        <v>361</v>
      </c>
      <c r="W120" s="616"/>
      <c r="X120" s="616"/>
      <c r="Y120" s="617"/>
      <c r="Z120" s="257"/>
    </row>
    <row r="121" spans="2:56" ht="20.25" customHeight="1" x14ac:dyDescent="0.2">
      <c r="B121" s="216"/>
      <c r="C121" s="615" t="s">
        <v>360</v>
      </c>
      <c r="D121" s="617"/>
      <c r="E121" s="618">
        <f>SUMIFS($AU$14:$AV$113,$C$14:$D$113,"介護支援専門員",$E$14:$F$113,"D")</f>
        <v>0</v>
      </c>
      <c r="F121" s="619"/>
      <c r="G121" s="620">
        <f>SUMIFS($AW$14:$AX$113,$C$14:$D$113,"介護支援専門員",$E$14:$F$113,"D")</f>
        <v>0</v>
      </c>
      <c r="H121" s="621"/>
      <c r="I121" s="255"/>
      <c r="J121" s="622">
        <v>0</v>
      </c>
      <c r="K121" s="623"/>
      <c r="L121" s="627">
        <v>0</v>
      </c>
      <c r="M121" s="628"/>
      <c r="N121" s="255"/>
      <c r="O121" s="255"/>
      <c r="P121" s="618" t="s">
        <v>359</v>
      </c>
      <c r="Q121" s="619"/>
      <c r="R121" s="216"/>
      <c r="S121" s="216"/>
      <c r="T121" s="216"/>
      <c r="U121" s="630"/>
      <c r="V121" s="630"/>
      <c r="W121" s="631"/>
      <c r="X121" s="631"/>
      <c r="Y121" s="258"/>
      <c r="Z121" s="258"/>
    </row>
    <row r="122" spans="2:56" ht="20.25" customHeight="1" x14ac:dyDescent="0.2">
      <c r="B122" s="216"/>
      <c r="C122" s="615" t="s">
        <v>362</v>
      </c>
      <c r="D122" s="617"/>
      <c r="E122" s="618">
        <f>SUM(E118:F121)</f>
        <v>0</v>
      </c>
      <c r="F122" s="619"/>
      <c r="G122" s="620">
        <f>SUM(G118:H121)</f>
        <v>0</v>
      </c>
      <c r="H122" s="621"/>
      <c r="I122" s="255"/>
      <c r="J122" s="618">
        <f>SUM(J118:K121)</f>
        <v>0</v>
      </c>
      <c r="K122" s="619"/>
      <c r="L122" s="618">
        <f>SUM(L118:M121)</f>
        <v>0</v>
      </c>
      <c r="M122" s="619"/>
      <c r="N122" s="255"/>
      <c r="O122" s="255"/>
      <c r="P122" s="618">
        <f>SUM(P118:Q119)</f>
        <v>0</v>
      </c>
      <c r="Q122" s="619"/>
      <c r="R122" s="216"/>
      <c r="S122" s="216"/>
      <c r="T122" s="216"/>
      <c r="U122" s="630"/>
      <c r="V122" s="630"/>
      <c r="W122" s="631"/>
      <c r="X122" s="631"/>
      <c r="Y122" s="259"/>
      <c r="Z122" s="259"/>
    </row>
    <row r="123" spans="2:56" ht="20.25" customHeight="1" x14ac:dyDescent="0.2">
      <c r="B123" s="216"/>
      <c r="C123" s="216"/>
      <c r="D123" s="216"/>
      <c r="E123" s="216"/>
      <c r="F123" s="216"/>
      <c r="G123" s="216"/>
      <c r="H123" s="216"/>
      <c r="I123" s="216"/>
      <c r="J123" s="216"/>
      <c r="K123" s="216"/>
      <c r="L123" s="223"/>
      <c r="M123" s="216"/>
      <c r="N123" s="216"/>
      <c r="O123" s="216"/>
      <c r="P123" s="216"/>
      <c r="Q123" s="216"/>
      <c r="R123" s="216"/>
      <c r="S123" s="216"/>
      <c r="T123" s="216"/>
      <c r="U123" s="251"/>
      <c r="V123" s="251"/>
      <c r="W123" s="251"/>
      <c r="X123" s="251"/>
      <c r="Y123" s="251"/>
      <c r="Z123" s="251"/>
    </row>
    <row r="124" spans="2:56" ht="20.25" customHeight="1" x14ac:dyDescent="0.2">
      <c r="B124" s="216"/>
      <c r="C124" s="223" t="s">
        <v>363</v>
      </c>
      <c r="D124" s="216"/>
      <c r="E124" s="216"/>
      <c r="F124" s="216"/>
      <c r="G124" s="216"/>
      <c r="H124" s="216"/>
      <c r="I124" s="260" t="s">
        <v>364</v>
      </c>
      <c r="J124" s="638" t="s">
        <v>365</v>
      </c>
      <c r="K124" s="639"/>
      <c r="L124" s="261"/>
      <c r="M124" s="260"/>
      <c r="N124" s="216"/>
      <c r="O124" s="216"/>
      <c r="P124" s="216"/>
      <c r="Q124" s="216"/>
      <c r="R124" s="216"/>
      <c r="S124" s="216"/>
      <c r="T124" s="216"/>
      <c r="U124" s="262"/>
      <c r="V124" s="251"/>
      <c r="W124" s="251"/>
      <c r="X124" s="251"/>
      <c r="Y124" s="251"/>
      <c r="Z124" s="251"/>
    </row>
    <row r="125" spans="2:56" ht="20.25" customHeight="1" x14ac:dyDescent="0.2">
      <c r="B125" s="216"/>
      <c r="C125" s="216" t="s">
        <v>366</v>
      </c>
      <c r="D125" s="216"/>
      <c r="E125" s="216"/>
      <c r="F125" s="216"/>
      <c r="G125" s="216"/>
      <c r="H125" s="216" t="s">
        <v>367</v>
      </c>
      <c r="I125" s="216"/>
      <c r="J125" s="216"/>
      <c r="K125" s="216"/>
      <c r="L125" s="223"/>
      <c r="M125" s="216"/>
      <c r="N125" s="216"/>
      <c r="O125" s="216"/>
      <c r="P125" s="216"/>
      <c r="Q125" s="216"/>
      <c r="R125" s="216"/>
      <c r="S125" s="216"/>
      <c r="T125" s="216"/>
      <c r="U125" s="251"/>
      <c r="V125" s="251"/>
      <c r="W125" s="251"/>
      <c r="X125" s="251"/>
      <c r="Y125" s="251"/>
      <c r="Z125" s="251"/>
    </row>
    <row r="126" spans="2:56" ht="20.25" customHeight="1" x14ac:dyDescent="0.2">
      <c r="B126" s="216"/>
      <c r="C126" s="216" t="str">
        <f>IF($J$124="週","対象時間数（週平均）","対象時間数（当月合計）")</f>
        <v>対象時間数（週平均）</v>
      </c>
      <c r="D126" s="216"/>
      <c r="E126" s="216"/>
      <c r="F126" s="216"/>
      <c r="G126" s="216"/>
      <c r="H126" s="216" t="str">
        <f>IF($J$124="週","週に勤務すべき時間数","当月に勤務すべき時間数")</f>
        <v>週に勤務すべき時間数</v>
      </c>
      <c r="I126" s="216"/>
      <c r="J126" s="216"/>
      <c r="K126" s="216"/>
      <c r="L126" s="223"/>
      <c r="M126" s="625" t="s">
        <v>368</v>
      </c>
      <c r="N126" s="625"/>
      <c r="O126" s="625"/>
      <c r="P126" s="625"/>
      <c r="Q126" s="216"/>
      <c r="R126" s="216"/>
      <c r="S126" s="216"/>
      <c r="T126" s="216"/>
      <c r="U126" s="251"/>
      <c r="V126" s="251"/>
      <c r="W126" s="251"/>
      <c r="X126" s="251"/>
      <c r="Y126" s="251"/>
      <c r="Z126" s="251"/>
    </row>
    <row r="127" spans="2:56" ht="20.25" customHeight="1" x14ac:dyDescent="0.2">
      <c r="B127" s="216"/>
      <c r="C127" s="640">
        <f>IF($J$124="週",L122,J122)</f>
        <v>0</v>
      </c>
      <c r="D127" s="641"/>
      <c r="E127" s="641"/>
      <c r="F127" s="642"/>
      <c r="G127" s="252" t="s">
        <v>369</v>
      </c>
      <c r="H127" s="615">
        <f>IF($J$124="週",$AV$5,$AZ$5)</f>
        <v>40</v>
      </c>
      <c r="I127" s="616"/>
      <c r="J127" s="616"/>
      <c r="K127" s="617"/>
      <c r="L127" s="252" t="s">
        <v>370</v>
      </c>
      <c r="M127" s="632">
        <f>ROUNDDOWN(C127/H127,1)</f>
        <v>0</v>
      </c>
      <c r="N127" s="633"/>
      <c r="O127" s="633"/>
      <c r="P127" s="634"/>
      <c r="Q127" s="216"/>
      <c r="R127" s="216"/>
      <c r="S127" s="216"/>
      <c r="T127" s="216"/>
      <c r="U127" s="629"/>
      <c r="V127" s="629"/>
      <c r="W127" s="629"/>
      <c r="X127" s="629"/>
      <c r="Y127" s="256"/>
      <c r="Z127" s="251"/>
    </row>
    <row r="128" spans="2:56" ht="20.25" customHeight="1" x14ac:dyDescent="0.2">
      <c r="B128" s="216"/>
      <c r="C128" s="216"/>
      <c r="D128" s="216"/>
      <c r="E128" s="216"/>
      <c r="F128" s="216"/>
      <c r="G128" s="216"/>
      <c r="H128" s="216"/>
      <c r="I128" s="216"/>
      <c r="J128" s="216"/>
      <c r="K128" s="216"/>
      <c r="L128" s="223"/>
      <c r="M128" s="216" t="s">
        <v>371</v>
      </c>
      <c r="N128" s="216"/>
      <c r="O128" s="216"/>
      <c r="P128" s="216"/>
      <c r="Q128" s="216"/>
      <c r="R128" s="216"/>
      <c r="S128" s="216"/>
      <c r="T128" s="216"/>
      <c r="U128" s="251"/>
      <c r="V128" s="251"/>
      <c r="W128" s="251"/>
      <c r="X128" s="251"/>
      <c r="Y128" s="251"/>
      <c r="Z128" s="251"/>
    </row>
    <row r="129" spans="2:58" ht="20.25" customHeight="1" x14ac:dyDescent="0.2">
      <c r="B129" s="216"/>
      <c r="C129" s="216" t="s">
        <v>372</v>
      </c>
      <c r="D129" s="216"/>
      <c r="E129" s="216"/>
      <c r="F129" s="216"/>
      <c r="G129" s="216"/>
      <c r="H129" s="216"/>
      <c r="I129" s="216"/>
      <c r="J129" s="216"/>
      <c r="K129" s="216"/>
      <c r="L129" s="223"/>
      <c r="M129" s="216"/>
      <c r="N129" s="216"/>
      <c r="O129" s="216"/>
      <c r="P129" s="216"/>
      <c r="Q129" s="216"/>
      <c r="R129" s="216"/>
      <c r="S129" s="216"/>
      <c r="T129" s="216"/>
      <c r="U129" s="216"/>
      <c r="V129" s="263"/>
      <c r="W129" s="264"/>
      <c r="X129" s="264"/>
      <c r="Y129" s="216"/>
      <c r="Z129" s="216"/>
    </row>
    <row r="130" spans="2:58" ht="20.25" customHeight="1" x14ac:dyDescent="0.2">
      <c r="B130" s="216"/>
      <c r="C130" s="216" t="s">
        <v>347</v>
      </c>
      <c r="D130" s="216"/>
      <c r="E130" s="216"/>
      <c r="F130" s="216"/>
      <c r="G130" s="216"/>
      <c r="H130" s="216"/>
      <c r="I130" s="216"/>
      <c r="J130" s="216"/>
      <c r="K130" s="216"/>
      <c r="L130" s="223"/>
      <c r="M130" s="252"/>
      <c r="N130" s="252"/>
      <c r="O130" s="252"/>
      <c r="P130" s="252"/>
      <c r="Q130" s="216"/>
      <c r="R130" s="216"/>
      <c r="S130" s="216"/>
      <c r="T130" s="216"/>
      <c r="U130" s="216"/>
      <c r="V130" s="263"/>
      <c r="W130" s="264"/>
      <c r="X130" s="264"/>
      <c r="Y130" s="216"/>
      <c r="Z130" s="216"/>
    </row>
    <row r="131" spans="2:58" ht="20.25" customHeight="1" x14ac:dyDescent="0.2">
      <c r="B131" s="216"/>
      <c r="C131" s="216" t="s">
        <v>373</v>
      </c>
      <c r="D131" s="216"/>
      <c r="E131" s="216"/>
      <c r="F131" s="216"/>
      <c r="G131" s="216"/>
      <c r="H131" s="216" t="s">
        <v>374</v>
      </c>
      <c r="I131" s="216"/>
      <c r="J131" s="216"/>
      <c r="K131" s="216"/>
      <c r="L131" s="216"/>
      <c r="M131" s="625" t="s">
        <v>362</v>
      </c>
      <c r="N131" s="625"/>
      <c r="O131" s="625"/>
      <c r="P131" s="625"/>
      <c r="Q131" s="216"/>
      <c r="R131" s="216"/>
      <c r="S131" s="216"/>
      <c r="T131" s="216"/>
      <c r="U131" s="216"/>
      <c r="V131" s="263"/>
      <c r="W131" s="264"/>
      <c r="X131" s="264"/>
      <c r="Y131" s="216"/>
      <c r="Z131" s="216"/>
    </row>
    <row r="132" spans="2:58" ht="20.25" customHeight="1" x14ac:dyDescent="0.2">
      <c r="B132" s="216"/>
      <c r="C132" s="615">
        <f>P122</f>
        <v>0</v>
      </c>
      <c r="D132" s="616"/>
      <c r="E132" s="616"/>
      <c r="F132" s="617"/>
      <c r="G132" s="252" t="s">
        <v>375</v>
      </c>
      <c r="H132" s="632">
        <f>M127</f>
        <v>0</v>
      </c>
      <c r="I132" s="633"/>
      <c r="J132" s="633"/>
      <c r="K132" s="634"/>
      <c r="L132" s="252" t="s">
        <v>370</v>
      </c>
      <c r="M132" s="635">
        <f>ROUNDDOWN(C132+H132,1)</f>
        <v>0</v>
      </c>
      <c r="N132" s="636"/>
      <c r="O132" s="636"/>
      <c r="P132" s="637"/>
      <c r="Q132" s="216"/>
      <c r="R132" s="216"/>
      <c r="S132" s="216"/>
      <c r="T132" s="216"/>
      <c r="U132" s="216"/>
      <c r="V132" s="263"/>
      <c r="W132" s="264"/>
      <c r="X132" s="264"/>
      <c r="Y132" s="216"/>
      <c r="Z132" s="216"/>
    </row>
    <row r="133" spans="2:58" ht="20.25" customHeight="1" x14ac:dyDescent="0.2">
      <c r="B133" s="216"/>
      <c r="C133" s="216"/>
      <c r="D133" s="216"/>
      <c r="E133" s="216"/>
      <c r="F133" s="216"/>
      <c r="G133" s="216"/>
      <c r="H133" s="216"/>
      <c r="I133" s="216"/>
      <c r="J133" s="216"/>
      <c r="K133" s="216"/>
      <c r="L133" s="216"/>
      <c r="M133" s="216"/>
      <c r="N133" s="223"/>
      <c r="O133" s="216"/>
      <c r="P133" s="216"/>
      <c r="Q133" s="216"/>
      <c r="R133" s="216"/>
      <c r="S133" s="216"/>
      <c r="T133" s="216"/>
      <c r="U133" s="216"/>
      <c r="V133" s="263"/>
      <c r="W133" s="264"/>
      <c r="X133" s="264"/>
      <c r="Y133" s="216"/>
      <c r="Z133" s="216"/>
    </row>
    <row r="134" spans="2:58" ht="20.25" customHeight="1" x14ac:dyDescent="0.2">
      <c r="C134" s="225"/>
      <c r="D134" s="225"/>
      <c r="T134" s="225"/>
      <c r="AJ134" s="270"/>
      <c r="AK134" s="271"/>
      <c r="AL134" s="271"/>
      <c r="BE134" s="271"/>
    </row>
    <row r="135" spans="2:58" ht="20.25" customHeight="1" x14ac:dyDescent="0.2">
      <c r="C135" s="225"/>
      <c r="D135" s="225"/>
      <c r="U135" s="225"/>
      <c r="AK135" s="270"/>
      <c r="AL135" s="271"/>
      <c r="AM135" s="271"/>
      <c r="BF135" s="271"/>
    </row>
    <row r="136" spans="2:58" ht="20.25" customHeight="1" x14ac:dyDescent="0.2">
      <c r="D136" s="225"/>
      <c r="U136" s="225"/>
      <c r="AK136" s="270"/>
      <c r="AL136" s="271"/>
      <c r="AM136" s="271"/>
      <c r="BF136" s="271"/>
    </row>
    <row r="137" spans="2:58" ht="20.25" customHeight="1" x14ac:dyDescent="0.2">
      <c r="C137" s="225"/>
      <c r="D137" s="225"/>
      <c r="U137" s="225"/>
      <c r="AK137" s="270"/>
      <c r="AL137" s="271"/>
      <c r="AM137" s="271"/>
      <c r="BF137" s="271"/>
    </row>
    <row r="138" spans="2:58" ht="20.25" customHeight="1" x14ac:dyDescent="0.2">
      <c r="C138" s="270"/>
      <c r="D138" s="270"/>
      <c r="E138" s="270"/>
      <c r="F138" s="270"/>
      <c r="G138" s="270"/>
      <c r="H138" s="270"/>
      <c r="I138" s="270"/>
      <c r="J138" s="270"/>
      <c r="K138" s="270"/>
      <c r="L138" s="270"/>
      <c r="M138" s="270"/>
      <c r="N138" s="270"/>
      <c r="O138" s="270"/>
      <c r="P138" s="270"/>
      <c r="Q138" s="270"/>
      <c r="R138" s="270"/>
      <c r="S138" s="270"/>
      <c r="T138" s="270"/>
      <c r="U138" s="271"/>
      <c r="V138" s="271"/>
      <c r="W138" s="270"/>
      <c r="X138" s="270"/>
      <c r="Y138" s="270"/>
      <c r="Z138" s="270"/>
      <c r="AA138" s="270"/>
      <c r="AB138" s="270"/>
      <c r="AC138" s="270"/>
      <c r="AD138" s="270"/>
      <c r="AE138" s="270"/>
      <c r="AF138" s="270"/>
      <c r="AG138" s="270"/>
      <c r="AH138" s="270"/>
      <c r="AI138" s="270"/>
      <c r="AJ138" s="270"/>
      <c r="AK138" s="270"/>
      <c r="AL138" s="271"/>
      <c r="AM138" s="271"/>
      <c r="BF138" s="271"/>
    </row>
    <row r="139" spans="2:58" ht="20.25" customHeight="1" x14ac:dyDescent="0.2">
      <c r="C139" s="270"/>
      <c r="D139" s="270"/>
      <c r="E139" s="270"/>
      <c r="F139" s="270"/>
      <c r="G139" s="270"/>
      <c r="H139" s="270"/>
      <c r="I139" s="270"/>
      <c r="J139" s="270"/>
      <c r="K139" s="270"/>
      <c r="L139" s="270"/>
      <c r="M139" s="270"/>
      <c r="N139" s="270"/>
      <c r="O139" s="270"/>
      <c r="P139" s="270"/>
      <c r="Q139" s="270"/>
      <c r="R139" s="270"/>
      <c r="S139" s="270"/>
      <c r="T139" s="270"/>
      <c r="U139" s="271"/>
      <c r="V139" s="271"/>
      <c r="W139" s="270"/>
      <c r="X139" s="270"/>
      <c r="Y139" s="270"/>
      <c r="Z139" s="270"/>
      <c r="AA139" s="270"/>
      <c r="AB139" s="270"/>
      <c r="AC139" s="270"/>
      <c r="AD139" s="270"/>
      <c r="AE139" s="270"/>
      <c r="AF139" s="270"/>
      <c r="AG139" s="270"/>
      <c r="AH139" s="270"/>
      <c r="AI139" s="270"/>
      <c r="AJ139" s="270"/>
      <c r="AK139" s="270"/>
      <c r="AL139" s="271"/>
      <c r="AM139" s="271"/>
      <c r="BF139" s="271"/>
    </row>
  </sheetData>
  <sheetProtection insertRows="0"/>
  <mergeCells count="786">
    <mergeCell ref="M131:P131"/>
    <mergeCell ref="C132:F132"/>
    <mergeCell ref="H132:K132"/>
    <mergeCell ref="M132:P132"/>
    <mergeCell ref="J124:K124"/>
    <mergeCell ref="M126:P126"/>
    <mergeCell ref="C127:F127"/>
    <mergeCell ref="H127:K127"/>
    <mergeCell ref="M127:P127"/>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2"/>
  <conditionalFormatting sqref="P14:AX113">
    <cfRule type="expression" dxfId="2" priority="3">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allowBlank="1" showInputMessage="1" showErrorMessage="1" error="入力可能範囲　32～40" sqref="AZ6" xr:uid="{01C3D013-8332-4997-A2F3-5143DA801606}"/>
    <dataValidation type="list" allowBlank="1" showInputMessage="1" sqref="E14:F113" xr:uid="{B8802442-C869-44E3-91C7-9693FCD9D356}">
      <formula1>"A, B, C, D"</formula1>
    </dataValidation>
    <dataValidation type="list" allowBlank="1" showInputMessage="1" showErrorMessage="1" sqref="AZ4:BC4" xr:uid="{0F72A7D3-DCE7-4B0A-A13B-7CD51764F0D3}">
      <formula1>"予定,実績,予定・実績"</formula1>
    </dataValidation>
    <dataValidation type="list" errorStyle="warning" allowBlank="1" showInputMessage="1" error="リストにない場合のみ、入力してください。" sqref="G14:K113" xr:uid="{55A2ACD0-652D-423E-ADA1-2FBE552A4671}">
      <formula1>INDIRECT(C14)</formula1>
    </dataValidation>
    <dataValidation type="list" allowBlank="1" showInputMessage="1" sqref="C14:D113" xr:uid="{5D141A8D-6DB4-409B-BDBF-960B0B148A67}">
      <formula1>職種</formula1>
    </dataValidation>
    <dataValidation type="decimal" allowBlank="1" showInputMessage="1" showErrorMessage="1" error="入力可能範囲　32～40" sqref="AV5" xr:uid="{D9220B70-F9CD-4280-A367-1B8A35EFB59D}">
      <formula1>32</formula1>
      <formula2>40</formula2>
    </dataValidation>
    <dataValidation type="list" allowBlank="1" showInputMessage="1" showErrorMessage="1" sqref="J124:K124" xr:uid="{5F514A5F-142C-4A67-9B1B-0937EB387BF3}">
      <formula1>"週,暦月"</formula1>
    </dataValidation>
    <dataValidation type="list" allowBlank="1" showInputMessage="1" showErrorMessage="1" sqref="AZ3" xr:uid="{1DD6D2C8-3093-4DA9-89DF-55661C9E5E55}">
      <formula1>"４週,暦月"</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CE9E194C-BEAB-45A3-A689-A5BF86AF2A4A}">
          <x14:formula1>
            <xm:f>'標準様式１(プルダウン・リスト)'!$C$4:$C$8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CB0D5-037D-43A1-A3B8-3C65DF388B1F}">
  <sheetPr>
    <pageSetUpPr fitToPage="1"/>
  </sheetPr>
  <dimension ref="A1:BC71"/>
  <sheetViews>
    <sheetView workbookViewId="0">
      <selection activeCell="G14" sqref="G14"/>
    </sheetView>
  </sheetViews>
  <sheetFormatPr defaultColWidth="10" defaultRowHeight="13.2" x14ac:dyDescent="0.2"/>
  <cols>
    <col min="1" max="2" width="10" style="277"/>
    <col min="3" max="3" width="49.109375" style="277" customWidth="1"/>
    <col min="4" max="16384" width="10" style="277"/>
  </cols>
  <sheetData>
    <row r="1" spans="1:10" x14ac:dyDescent="0.2">
      <c r="A1" s="277" t="s">
        <v>376</v>
      </c>
    </row>
    <row r="2" spans="1:10" s="280" customFormat="1" ht="20.25" customHeight="1" x14ac:dyDescent="0.2">
      <c r="A2" s="278" t="s">
        <v>377</v>
      </c>
      <c r="B2" s="278"/>
      <c r="C2" s="279"/>
    </row>
    <row r="3" spans="1:10" s="280" customFormat="1" ht="20.25" customHeight="1" x14ac:dyDescent="0.2">
      <c r="A3" s="279"/>
      <c r="B3" s="279"/>
      <c r="C3" s="279"/>
    </row>
    <row r="4" spans="1:10" s="280" customFormat="1" ht="20.25" customHeight="1" x14ac:dyDescent="0.2">
      <c r="A4" s="281"/>
      <c r="B4" s="279" t="s">
        <v>378</v>
      </c>
      <c r="C4" s="279"/>
      <c r="E4" s="643" t="s">
        <v>379</v>
      </c>
      <c r="F4" s="643"/>
      <c r="G4" s="643"/>
      <c r="H4" s="643"/>
      <c r="I4" s="643"/>
      <c r="J4" s="643"/>
    </row>
    <row r="5" spans="1:10" s="280" customFormat="1" ht="20.25" customHeight="1" x14ac:dyDescent="0.2">
      <c r="A5" s="282"/>
      <c r="B5" s="279" t="s">
        <v>380</v>
      </c>
      <c r="C5" s="279"/>
      <c r="E5" s="643"/>
      <c r="F5" s="643"/>
      <c r="G5" s="643"/>
      <c r="H5" s="643"/>
      <c r="I5" s="643"/>
      <c r="J5" s="643"/>
    </row>
    <row r="6" spans="1:10" s="280" customFormat="1" ht="20.25" customHeight="1" x14ac:dyDescent="0.2">
      <c r="A6" s="283" t="s">
        <v>381</v>
      </c>
      <c r="B6" s="279"/>
      <c r="C6" s="279"/>
    </row>
    <row r="7" spans="1:10" s="280" customFormat="1" ht="20.25" customHeight="1" x14ac:dyDescent="0.2">
      <c r="A7" s="283"/>
      <c r="B7" s="279"/>
      <c r="C7" s="279"/>
    </row>
    <row r="8" spans="1:10" s="280" customFormat="1" ht="20.25" customHeight="1" x14ac:dyDescent="0.2">
      <c r="A8" s="279" t="s">
        <v>382</v>
      </c>
      <c r="B8" s="279"/>
      <c r="C8" s="279"/>
    </row>
    <row r="9" spans="1:10" s="280" customFormat="1" ht="20.25" customHeight="1" x14ac:dyDescent="0.2">
      <c r="A9" s="283"/>
      <c r="B9" s="279"/>
      <c r="C9" s="279"/>
    </row>
    <row r="10" spans="1:10" s="280" customFormat="1" ht="20.25" customHeight="1" x14ac:dyDescent="0.2">
      <c r="A10" s="279" t="s">
        <v>383</v>
      </c>
      <c r="B10" s="279"/>
      <c r="C10" s="279"/>
    </row>
    <row r="11" spans="1:10" s="280" customFormat="1" ht="20.25" customHeight="1" x14ac:dyDescent="0.2">
      <c r="A11" s="279"/>
      <c r="B11" s="279"/>
      <c r="C11" s="279"/>
    </row>
    <row r="12" spans="1:10" s="280" customFormat="1" ht="20.25" customHeight="1" x14ac:dyDescent="0.2">
      <c r="A12" s="279" t="s">
        <v>384</v>
      </c>
      <c r="B12" s="279"/>
      <c r="C12" s="279"/>
    </row>
    <row r="13" spans="1:10" s="280" customFormat="1" ht="20.25" customHeight="1" x14ac:dyDescent="0.2">
      <c r="A13" s="279"/>
      <c r="B13" s="279"/>
      <c r="C13" s="279"/>
    </row>
    <row r="14" spans="1:10" s="280" customFormat="1" ht="20.25" customHeight="1" x14ac:dyDescent="0.2">
      <c r="A14" s="279" t="s">
        <v>385</v>
      </c>
      <c r="B14" s="279"/>
      <c r="C14" s="279"/>
    </row>
    <row r="15" spans="1:10" s="280" customFormat="1" ht="20.25" customHeight="1" x14ac:dyDescent="0.2">
      <c r="A15" s="279"/>
      <c r="B15" s="279"/>
      <c r="C15" s="279"/>
    </row>
    <row r="16" spans="1:10" s="280" customFormat="1" ht="20.25" customHeight="1" x14ac:dyDescent="0.2">
      <c r="A16" s="279" t="s">
        <v>386</v>
      </c>
      <c r="B16" s="279"/>
      <c r="C16" s="279"/>
    </row>
    <row r="17" spans="1:3" s="280" customFormat="1" ht="20.25" customHeight="1" x14ac:dyDescent="0.2">
      <c r="A17" s="279"/>
      <c r="B17" s="279"/>
      <c r="C17" s="279"/>
    </row>
    <row r="18" spans="1:3" s="280" customFormat="1" ht="20.25" customHeight="1" x14ac:dyDescent="0.2">
      <c r="A18" s="279" t="s">
        <v>387</v>
      </c>
      <c r="B18" s="279"/>
      <c r="C18" s="279"/>
    </row>
    <row r="19" spans="1:3" s="280" customFormat="1" ht="20.25" customHeight="1" x14ac:dyDescent="0.2">
      <c r="A19" s="279" t="s">
        <v>388</v>
      </c>
      <c r="B19" s="279"/>
      <c r="C19" s="279"/>
    </row>
    <row r="20" spans="1:3" s="280" customFormat="1" ht="20.25" customHeight="1" x14ac:dyDescent="0.2">
      <c r="A20" s="279"/>
      <c r="B20" s="279"/>
      <c r="C20" s="279"/>
    </row>
    <row r="21" spans="1:3" s="280" customFormat="1" ht="20.25" customHeight="1" x14ac:dyDescent="0.2">
      <c r="A21" s="279"/>
      <c r="B21" s="284" t="s">
        <v>319</v>
      </c>
      <c r="C21" s="284" t="s">
        <v>389</v>
      </c>
    </row>
    <row r="22" spans="1:3" s="280" customFormat="1" ht="20.25" customHeight="1" x14ac:dyDescent="0.2">
      <c r="A22" s="279"/>
      <c r="B22" s="284">
        <v>1</v>
      </c>
      <c r="C22" s="285" t="s">
        <v>332</v>
      </c>
    </row>
    <row r="23" spans="1:3" s="280" customFormat="1" ht="20.25" customHeight="1" x14ac:dyDescent="0.2">
      <c r="A23" s="279"/>
      <c r="B23" s="284">
        <v>2</v>
      </c>
      <c r="C23" s="285" t="s">
        <v>336</v>
      </c>
    </row>
    <row r="24" spans="1:3" s="280" customFormat="1" ht="20.25" customHeight="1" x14ac:dyDescent="0.2">
      <c r="A24" s="279"/>
      <c r="B24" s="284">
        <v>3</v>
      </c>
      <c r="C24" s="285" t="s">
        <v>390</v>
      </c>
    </row>
    <row r="25" spans="1:3" s="280" customFormat="1" ht="20.25" customHeight="1" x14ac:dyDescent="0.2">
      <c r="A25" s="279"/>
      <c r="B25" s="279"/>
      <c r="C25" s="279"/>
    </row>
    <row r="26" spans="1:3" s="280" customFormat="1" ht="20.25" customHeight="1" x14ac:dyDescent="0.2">
      <c r="A26" s="279" t="s">
        <v>391</v>
      </c>
      <c r="B26" s="279"/>
      <c r="C26" s="279"/>
    </row>
    <row r="27" spans="1:3" s="280" customFormat="1" ht="20.25" customHeight="1" x14ac:dyDescent="0.2">
      <c r="A27" s="279" t="s">
        <v>392</v>
      </c>
      <c r="B27" s="279"/>
      <c r="C27" s="279"/>
    </row>
    <row r="28" spans="1:3" s="280" customFormat="1" ht="20.25" customHeight="1" x14ac:dyDescent="0.2">
      <c r="A28" s="279"/>
      <c r="B28" s="279"/>
      <c r="C28" s="279"/>
    </row>
    <row r="29" spans="1:3" s="280" customFormat="1" ht="20.25" customHeight="1" x14ac:dyDescent="0.2">
      <c r="A29" s="279"/>
      <c r="B29" s="284" t="s">
        <v>348</v>
      </c>
      <c r="C29" s="284" t="s">
        <v>349</v>
      </c>
    </row>
    <row r="30" spans="1:3" s="280" customFormat="1" ht="20.25" customHeight="1" x14ac:dyDescent="0.2">
      <c r="A30" s="279"/>
      <c r="B30" s="284" t="s">
        <v>353</v>
      </c>
      <c r="C30" s="285" t="s">
        <v>354</v>
      </c>
    </row>
    <row r="31" spans="1:3" s="280" customFormat="1" ht="20.25" customHeight="1" x14ac:dyDescent="0.2">
      <c r="A31" s="279"/>
      <c r="B31" s="284" t="s">
        <v>355</v>
      </c>
      <c r="C31" s="285" t="s">
        <v>356</v>
      </c>
    </row>
    <row r="32" spans="1:3" s="280" customFormat="1" ht="20.25" customHeight="1" x14ac:dyDescent="0.2">
      <c r="A32" s="279"/>
      <c r="B32" s="284" t="s">
        <v>357</v>
      </c>
      <c r="C32" s="285" t="s">
        <v>358</v>
      </c>
    </row>
    <row r="33" spans="1:55" s="280" customFormat="1" ht="20.25" customHeight="1" x14ac:dyDescent="0.2">
      <c r="A33" s="279"/>
      <c r="B33" s="284" t="s">
        <v>360</v>
      </c>
      <c r="C33" s="285" t="s">
        <v>361</v>
      </c>
    </row>
    <row r="34" spans="1:55" s="280" customFormat="1" ht="20.25" customHeight="1" x14ac:dyDescent="0.2">
      <c r="A34" s="279"/>
      <c r="B34" s="279"/>
      <c r="C34" s="279"/>
    </row>
    <row r="35" spans="1:55" s="280" customFormat="1" ht="20.25" customHeight="1" x14ac:dyDescent="0.2">
      <c r="A35" s="279"/>
      <c r="B35" s="286" t="s">
        <v>393</v>
      </c>
      <c r="C35" s="279"/>
    </row>
    <row r="36" spans="1:55" s="280" customFormat="1" ht="20.25" customHeight="1" x14ac:dyDescent="0.2">
      <c r="B36" s="279" t="s">
        <v>394</v>
      </c>
      <c r="E36" s="286"/>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row>
    <row r="37" spans="1:55" s="280" customFormat="1" ht="20.25" customHeight="1" x14ac:dyDescent="0.2">
      <c r="B37" s="279" t="s">
        <v>395</v>
      </c>
      <c r="E37" s="279"/>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row>
    <row r="38" spans="1:55" s="280" customFormat="1" ht="20.25" customHeight="1" x14ac:dyDescent="0.2">
      <c r="E38" s="279"/>
    </row>
    <row r="39" spans="1:55" s="280" customFormat="1" ht="20.25" customHeight="1" x14ac:dyDescent="0.2">
      <c r="A39" s="279"/>
      <c r="B39" s="279"/>
      <c r="C39" s="279"/>
      <c r="D39" s="286"/>
      <c r="E39" s="288"/>
      <c r="F39" s="288"/>
      <c r="G39" s="288"/>
      <c r="J39" s="288"/>
      <c r="K39" s="288"/>
      <c r="L39" s="288"/>
      <c r="R39" s="288"/>
      <c r="S39" s="288"/>
      <c r="T39" s="288"/>
      <c r="W39" s="288"/>
      <c r="X39" s="288"/>
      <c r="Y39" s="288"/>
    </row>
    <row r="40" spans="1:55" s="280" customFormat="1" ht="20.25" customHeight="1" x14ac:dyDescent="0.2">
      <c r="A40" s="279" t="s">
        <v>396</v>
      </c>
      <c r="B40" s="279"/>
      <c r="C40" s="279"/>
    </row>
    <row r="41" spans="1:55" s="280" customFormat="1" ht="20.25" customHeight="1" x14ac:dyDescent="0.2">
      <c r="A41" s="279" t="s">
        <v>397</v>
      </c>
      <c r="B41" s="279"/>
      <c r="C41" s="279"/>
    </row>
    <row r="42" spans="1:55" s="280" customFormat="1" ht="20.25" customHeight="1" x14ac:dyDescent="0.2">
      <c r="A42" s="289" t="s">
        <v>398</v>
      </c>
      <c r="D42" s="290"/>
      <c r="E42" s="291"/>
      <c r="F42" s="288"/>
      <c r="G42" s="288"/>
      <c r="H42" s="288"/>
      <c r="I42" s="288"/>
      <c r="K42" s="288"/>
      <c r="M42" s="288"/>
      <c r="N42" s="288"/>
      <c r="O42" s="288"/>
      <c r="P42" s="288"/>
      <c r="Q42" s="288"/>
      <c r="S42" s="288"/>
      <c r="U42" s="288"/>
      <c r="V42" s="288"/>
      <c r="X42" s="288"/>
      <c r="Z42" s="288"/>
      <c r="AA42" s="288"/>
      <c r="AB42" s="288"/>
      <c r="AC42" s="288"/>
      <c r="AD42" s="288"/>
      <c r="AF42" s="286"/>
      <c r="AH42" s="288"/>
      <c r="AM42" s="288"/>
    </row>
    <row r="43" spans="1:55" s="280" customFormat="1" ht="20.25" customHeight="1" x14ac:dyDescent="0.2">
      <c r="C43" s="289"/>
      <c r="D43" s="290"/>
      <c r="E43" s="291"/>
      <c r="F43" s="288"/>
      <c r="G43" s="288"/>
      <c r="H43" s="288"/>
      <c r="I43" s="288"/>
      <c r="K43" s="288"/>
      <c r="M43" s="288"/>
      <c r="N43" s="288"/>
      <c r="O43" s="288"/>
      <c r="P43" s="288"/>
      <c r="Q43" s="288"/>
      <c r="S43" s="288"/>
      <c r="U43" s="288"/>
      <c r="V43" s="288"/>
      <c r="X43" s="288"/>
      <c r="Z43" s="288"/>
      <c r="AA43" s="288"/>
      <c r="AB43" s="288"/>
      <c r="AC43" s="288"/>
      <c r="AD43" s="288"/>
      <c r="AF43" s="286"/>
      <c r="AH43" s="288"/>
      <c r="AM43" s="288"/>
    </row>
    <row r="44" spans="1:55" s="280" customFormat="1" ht="20.25" customHeight="1" x14ac:dyDescent="0.2">
      <c r="A44" s="279" t="s">
        <v>399</v>
      </c>
      <c r="B44" s="279"/>
    </row>
    <row r="45" spans="1:55" s="280" customFormat="1" ht="20.25" customHeight="1" x14ac:dyDescent="0.2"/>
    <row r="46" spans="1:55" s="280" customFormat="1" ht="20.25" customHeight="1" x14ac:dyDescent="0.2">
      <c r="A46" s="279" t="s">
        <v>400</v>
      </c>
      <c r="B46" s="279"/>
      <c r="C46" s="279"/>
    </row>
    <row r="47" spans="1:55" s="280" customFormat="1" ht="20.25" customHeight="1" x14ac:dyDescent="0.2">
      <c r="A47" s="279" t="s">
        <v>401</v>
      </c>
      <c r="B47" s="279"/>
      <c r="C47" s="279"/>
    </row>
    <row r="48" spans="1:55" s="280" customFormat="1" ht="20.25" customHeight="1" x14ac:dyDescent="0.2"/>
    <row r="49" spans="1:55" s="280" customFormat="1" ht="20.25" customHeight="1" x14ac:dyDescent="0.2">
      <c r="A49" s="279" t="s">
        <v>402</v>
      </c>
      <c r="B49" s="279"/>
      <c r="C49" s="279"/>
    </row>
    <row r="50" spans="1:55" s="280" customFormat="1" ht="20.25" customHeight="1" x14ac:dyDescent="0.2">
      <c r="A50" s="279" t="s">
        <v>403</v>
      </c>
      <c r="B50" s="279"/>
      <c r="C50" s="279"/>
    </row>
    <row r="51" spans="1:55" s="280" customFormat="1" ht="20.25" customHeight="1" x14ac:dyDescent="0.2">
      <c r="A51" s="279"/>
      <c r="B51" s="279"/>
      <c r="C51" s="279"/>
    </row>
    <row r="52" spans="1:55" s="280" customFormat="1" ht="20.25" customHeight="1" x14ac:dyDescent="0.2">
      <c r="A52" s="279" t="s">
        <v>404</v>
      </c>
      <c r="B52" s="279"/>
      <c r="C52" s="279"/>
    </row>
    <row r="53" spans="1:55" s="280" customFormat="1" ht="20.25" customHeight="1" x14ac:dyDescent="0.2">
      <c r="A53" s="279"/>
      <c r="B53" s="279"/>
      <c r="C53" s="279"/>
    </row>
    <row r="54" spans="1:55" s="280" customFormat="1" ht="20.25" customHeight="1" x14ac:dyDescent="0.2">
      <c r="A54" s="280" t="s">
        <v>405</v>
      </c>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row>
    <row r="55" spans="1:55" s="280" customFormat="1" ht="20.25" customHeight="1" x14ac:dyDescent="0.2">
      <c r="A55" s="280" t="s">
        <v>406</v>
      </c>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row>
    <row r="56" spans="1:55" s="280" customFormat="1" ht="20.25" customHeight="1" x14ac:dyDescent="0.2">
      <c r="A56" s="280" t="s">
        <v>407</v>
      </c>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2"/>
      <c r="AZ56" s="292"/>
      <c r="BA56" s="292"/>
      <c r="BB56" s="292"/>
      <c r="BC56" s="292"/>
    </row>
    <row r="57" spans="1:55" s="280" customFormat="1" ht="20.25" customHeight="1" x14ac:dyDescent="0.2">
      <c r="A57" s="279"/>
      <c r="B57" s="279"/>
      <c r="C57" s="279"/>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c r="AJ57" s="287"/>
      <c r="AK57" s="287"/>
      <c r="AL57" s="287"/>
      <c r="AM57" s="287"/>
      <c r="AN57" s="287"/>
      <c r="AO57" s="287"/>
      <c r="AP57" s="287"/>
      <c r="AQ57" s="287"/>
      <c r="AR57" s="287"/>
      <c r="AS57" s="287"/>
      <c r="AT57" s="287"/>
      <c r="AU57" s="287"/>
      <c r="AV57" s="287"/>
      <c r="AW57" s="287"/>
      <c r="AX57" s="287"/>
      <c r="AY57" s="287"/>
      <c r="AZ57" s="287"/>
      <c r="BA57" s="287"/>
      <c r="BB57" s="287"/>
      <c r="BC57" s="287"/>
    </row>
    <row r="58" spans="1:55" s="280" customFormat="1" ht="20.25" customHeight="1" x14ac:dyDescent="0.2">
      <c r="A58" s="280" t="s">
        <v>408</v>
      </c>
      <c r="C58" s="293"/>
      <c r="D58" s="286"/>
      <c r="E58" s="286"/>
    </row>
    <row r="59" spans="1:55" s="280" customFormat="1" ht="20.25" customHeight="1" x14ac:dyDescent="0.2">
      <c r="A59" s="294" t="s">
        <v>409</v>
      </c>
      <c r="B59" s="293"/>
      <c r="C59" s="293"/>
      <c r="D59" s="279"/>
      <c r="E59" s="279"/>
    </row>
    <row r="60" spans="1:55" s="280" customFormat="1" ht="20.25" customHeight="1" x14ac:dyDescent="0.2">
      <c r="A60" s="295" t="s">
        <v>410</v>
      </c>
      <c r="B60" s="293"/>
      <c r="C60" s="293"/>
      <c r="D60" s="279"/>
      <c r="E60" s="279"/>
    </row>
    <row r="61" spans="1:55" s="280" customFormat="1" ht="20.25" customHeight="1" x14ac:dyDescent="0.2">
      <c r="A61" s="294" t="s">
        <v>411</v>
      </c>
      <c r="B61" s="293"/>
      <c r="C61" s="293"/>
      <c r="D61" s="279"/>
      <c r="E61" s="279"/>
    </row>
    <row r="62" spans="1:55" s="280" customFormat="1" ht="20.25" customHeight="1" x14ac:dyDescent="0.2">
      <c r="A62" s="295" t="s">
        <v>412</v>
      </c>
      <c r="B62" s="293"/>
      <c r="C62" s="293"/>
      <c r="D62" s="279"/>
      <c r="E62" s="279"/>
    </row>
    <row r="63" spans="1:55" s="280" customFormat="1" ht="20.25" customHeight="1" x14ac:dyDescent="0.2">
      <c r="A63" s="294" t="s">
        <v>413</v>
      </c>
      <c r="B63" s="293"/>
      <c r="C63" s="293"/>
      <c r="D63" s="279"/>
      <c r="E63" s="279"/>
    </row>
    <row r="64" spans="1:55" s="280" customFormat="1" ht="20.25" customHeight="1" x14ac:dyDescent="0.2">
      <c r="A64" s="294" t="s">
        <v>414</v>
      </c>
      <c r="B64" s="293"/>
      <c r="C64" s="293"/>
      <c r="D64" s="279"/>
      <c r="E64" s="279"/>
    </row>
    <row r="65" spans="1:5" s="280" customFormat="1" ht="20.25" customHeight="1" x14ac:dyDescent="0.2">
      <c r="A65" s="294" t="s">
        <v>415</v>
      </c>
      <c r="B65" s="293"/>
      <c r="C65" s="293"/>
      <c r="D65" s="279"/>
      <c r="E65" s="279"/>
    </row>
    <row r="66" spans="1:5" s="280" customFormat="1" ht="20.25" customHeight="1" x14ac:dyDescent="0.2">
      <c r="A66" s="293"/>
      <c r="B66" s="293"/>
      <c r="C66" s="293"/>
      <c r="D66" s="279"/>
      <c r="E66" s="279"/>
    </row>
    <row r="67" spans="1:5" s="280" customFormat="1" ht="20.25" customHeight="1" x14ac:dyDescent="0.2">
      <c r="A67" s="293"/>
      <c r="B67" s="293"/>
      <c r="C67" s="293"/>
      <c r="D67" s="279"/>
      <c r="E67" s="279"/>
    </row>
    <row r="68" spans="1:5" s="280" customFormat="1" ht="20.25" customHeight="1" x14ac:dyDescent="0.2">
      <c r="A68" s="293"/>
      <c r="B68" s="293"/>
      <c r="C68" s="293"/>
      <c r="D68" s="279"/>
      <c r="E68" s="279"/>
    </row>
    <row r="69" spans="1:5" s="280" customFormat="1" ht="20.25" customHeight="1" x14ac:dyDescent="0.2">
      <c r="A69" s="293"/>
      <c r="B69" s="293"/>
      <c r="C69" s="293"/>
      <c r="D69" s="279"/>
      <c r="E69" s="279"/>
    </row>
    <row r="70" spans="1:5" ht="20.25" customHeight="1" x14ac:dyDescent="0.2"/>
    <row r="71" spans="1:5" ht="20.25" customHeight="1" x14ac:dyDescent="0.2"/>
  </sheetData>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B2:AK89"/>
  <sheetViews>
    <sheetView zoomScaleNormal="100" zoomScaleSheetLayoutView="70" workbookViewId="0">
      <selection activeCell="V14" sqref="V14"/>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31" t="s">
        <v>135</v>
      </c>
    </row>
    <row r="3" spans="2:37" x14ac:dyDescent="0.2">
      <c r="B3" s="32"/>
    </row>
    <row r="4" spans="2:37" ht="13.5" customHeight="1" x14ac:dyDescent="0.2">
      <c r="B4" s="31" t="s">
        <v>136</v>
      </c>
      <c r="X4" s="33" t="s">
        <v>137</v>
      </c>
    </row>
    <row r="5" spans="2:37" ht="6.75" customHeight="1" x14ac:dyDescent="0.2">
      <c r="B5" s="31"/>
      <c r="W5" s="33"/>
      <c r="AJ5" s="49"/>
      <c r="AK5" s="49"/>
    </row>
    <row r="6" spans="2:37" ht="13.5" customHeight="1" x14ac:dyDescent="0.2">
      <c r="X6" s="31" t="s">
        <v>138</v>
      </c>
      <c r="AJ6" s="49"/>
      <c r="AK6" s="49"/>
    </row>
    <row r="7" spans="2:37" ht="6.75" customHeight="1" x14ac:dyDescent="0.2">
      <c r="W7" s="31"/>
      <c r="AJ7" s="49"/>
      <c r="AK7" s="49"/>
    </row>
    <row r="8" spans="2:37" ht="14.25" customHeight="1" x14ac:dyDescent="0.2">
      <c r="B8" s="31" t="s">
        <v>139</v>
      </c>
      <c r="AB8" s="31" t="s">
        <v>140</v>
      </c>
      <c r="AJ8" s="49"/>
      <c r="AK8" s="49"/>
    </row>
    <row r="9" spans="2:37" ht="14.25" customHeight="1" x14ac:dyDescent="0.2">
      <c r="B9" s="32"/>
      <c r="AJ9" s="49"/>
      <c r="AK9" s="49"/>
    </row>
    <row r="10" spans="2:37" ht="18" customHeight="1" x14ac:dyDescent="0.2">
      <c r="B10" s="644" t="s">
        <v>141</v>
      </c>
      <c r="C10" s="644" t="s">
        <v>142</v>
      </c>
      <c r="D10" s="644" t="s">
        <v>143</v>
      </c>
      <c r="E10" s="650" t="s">
        <v>144</v>
      </c>
      <c r="F10" s="651"/>
      <c r="G10" s="651"/>
      <c r="H10" s="651"/>
      <c r="I10" s="651"/>
      <c r="J10" s="651"/>
      <c r="K10" s="652"/>
      <c r="L10" s="650" t="s">
        <v>145</v>
      </c>
      <c r="M10" s="651"/>
      <c r="N10" s="651"/>
      <c r="O10" s="651"/>
      <c r="P10" s="651"/>
      <c r="Q10" s="651"/>
      <c r="R10" s="652"/>
      <c r="S10" s="650" t="s">
        <v>146</v>
      </c>
      <c r="T10" s="651"/>
      <c r="U10" s="651"/>
      <c r="V10" s="651"/>
      <c r="W10" s="651"/>
      <c r="X10" s="651"/>
      <c r="Y10" s="652"/>
      <c r="Z10" s="650" t="s">
        <v>147</v>
      </c>
      <c r="AA10" s="651"/>
      <c r="AB10" s="651"/>
      <c r="AC10" s="651"/>
      <c r="AD10" s="651"/>
      <c r="AE10" s="651"/>
      <c r="AF10" s="655"/>
      <c r="AG10" s="656" t="s">
        <v>148</v>
      </c>
      <c r="AH10" s="644" t="s">
        <v>149</v>
      </c>
      <c r="AI10" s="644" t="s">
        <v>150</v>
      </c>
      <c r="AJ10" s="49"/>
      <c r="AK10" s="49"/>
    </row>
    <row r="11" spans="2:37" ht="18" customHeight="1" x14ac:dyDescent="0.2">
      <c r="B11" s="648"/>
      <c r="C11" s="648"/>
      <c r="D11" s="648"/>
      <c r="E11" s="179">
        <v>1</v>
      </c>
      <c r="F11" s="179">
        <v>2</v>
      </c>
      <c r="G11" s="179">
        <v>3</v>
      </c>
      <c r="H11" s="179">
        <v>4</v>
      </c>
      <c r="I11" s="179">
        <v>5</v>
      </c>
      <c r="J11" s="179">
        <v>6</v>
      </c>
      <c r="K11" s="179">
        <v>7</v>
      </c>
      <c r="L11" s="179">
        <v>8</v>
      </c>
      <c r="M11" s="179">
        <v>9</v>
      </c>
      <c r="N11" s="179">
        <v>10</v>
      </c>
      <c r="O11" s="179">
        <v>11</v>
      </c>
      <c r="P11" s="179">
        <v>12</v>
      </c>
      <c r="Q11" s="179">
        <v>13</v>
      </c>
      <c r="R11" s="179">
        <v>14</v>
      </c>
      <c r="S11" s="179">
        <v>15</v>
      </c>
      <c r="T11" s="179">
        <v>16</v>
      </c>
      <c r="U11" s="179">
        <v>17</v>
      </c>
      <c r="V11" s="179">
        <v>18</v>
      </c>
      <c r="W11" s="179">
        <v>19</v>
      </c>
      <c r="X11" s="179">
        <v>20</v>
      </c>
      <c r="Y11" s="179">
        <v>21</v>
      </c>
      <c r="Z11" s="179">
        <v>22</v>
      </c>
      <c r="AA11" s="179">
        <v>23</v>
      </c>
      <c r="AB11" s="179">
        <v>24</v>
      </c>
      <c r="AC11" s="179">
        <v>25</v>
      </c>
      <c r="AD11" s="179">
        <v>26</v>
      </c>
      <c r="AE11" s="179">
        <v>27</v>
      </c>
      <c r="AF11" s="165">
        <v>28</v>
      </c>
      <c r="AG11" s="657"/>
      <c r="AH11" s="645"/>
      <c r="AI11" s="645"/>
      <c r="AJ11" s="49"/>
      <c r="AK11" s="49"/>
    </row>
    <row r="12" spans="2:37" ht="18" customHeight="1" x14ac:dyDescent="0.2">
      <c r="B12" s="649"/>
      <c r="C12" s="649"/>
      <c r="D12" s="649"/>
      <c r="E12" s="179" t="s">
        <v>151</v>
      </c>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5"/>
      <c r="AG12" s="658"/>
      <c r="AH12" s="646"/>
      <c r="AI12" s="646"/>
      <c r="AJ12" s="49"/>
      <c r="AK12" s="49"/>
    </row>
    <row r="13" spans="2:37" ht="18" customHeight="1" x14ac:dyDescent="0.2">
      <c r="B13" s="647" t="s">
        <v>152</v>
      </c>
      <c r="C13" s="647"/>
      <c r="D13" s="647"/>
      <c r="E13" s="164" t="s">
        <v>153</v>
      </c>
      <c r="F13" s="164" t="s">
        <v>153</v>
      </c>
      <c r="G13" s="164" t="s">
        <v>154</v>
      </c>
      <c r="H13" s="164" t="s">
        <v>155</v>
      </c>
      <c r="I13" s="164" t="s">
        <v>156</v>
      </c>
      <c r="J13" s="164" t="s">
        <v>153</v>
      </c>
      <c r="K13" s="164" t="s">
        <v>156</v>
      </c>
      <c r="L13" s="36"/>
      <c r="M13" s="36"/>
      <c r="N13" s="36"/>
      <c r="O13" s="36"/>
      <c r="P13" s="36"/>
      <c r="Q13" s="36"/>
      <c r="R13" s="36"/>
      <c r="S13" s="36"/>
      <c r="T13" s="36"/>
      <c r="U13" s="36"/>
      <c r="V13" s="36"/>
      <c r="W13" s="36"/>
      <c r="X13" s="36"/>
      <c r="Y13" s="36"/>
      <c r="Z13" s="36"/>
      <c r="AA13" s="36"/>
      <c r="AB13" s="36"/>
      <c r="AC13" s="36"/>
      <c r="AD13" s="36"/>
      <c r="AE13" s="36"/>
      <c r="AF13" s="37"/>
      <c r="AG13" s="38"/>
      <c r="AH13" s="39"/>
      <c r="AI13" s="39"/>
    </row>
    <row r="14" spans="2:37" ht="18" customHeight="1" x14ac:dyDescent="0.2">
      <c r="B14" s="647" t="s">
        <v>157</v>
      </c>
      <c r="C14" s="647"/>
      <c r="D14" s="647"/>
      <c r="E14" s="164" t="s">
        <v>158</v>
      </c>
      <c r="F14" s="164" t="s">
        <v>158</v>
      </c>
      <c r="G14" s="164" t="s">
        <v>158</v>
      </c>
      <c r="H14" s="164" t="s">
        <v>159</v>
      </c>
      <c r="I14" s="164" t="s">
        <v>159</v>
      </c>
      <c r="J14" s="164" t="s">
        <v>160</v>
      </c>
      <c r="K14" s="164" t="s">
        <v>160</v>
      </c>
      <c r="L14" s="36"/>
      <c r="M14" s="36"/>
      <c r="N14" s="36"/>
      <c r="O14" s="36"/>
      <c r="P14" s="36"/>
      <c r="Q14" s="36"/>
      <c r="R14" s="36"/>
      <c r="S14" s="36"/>
      <c r="T14" s="36"/>
      <c r="U14" s="36"/>
      <c r="V14" s="36"/>
      <c r="W14" s="36"/>
      <c r="X14" s="36"/>
      <c r="Y14" s="36"/>
      <c r="Z14" s="36"/>
      <c r="AA14" s="36"/>
      <c r="AB14" s="36"/>
      <c r="AC14" s="36"/>
      <c r="AD14" s="36"/>
      <c r="AE14" s="36"/>
      <c r="AF14" s="37"/>
      <c r="AG14" s="38"/>
      <c r="AH14" s="39"/>
      <c r="AI14" s="39"/>
    </row>
    <row r="15" spans="2:37" ht="18" customHeight="1" x14ac:dyDescent="0.2">
      <c r="B15" s="39"/>
      <c r="C15" s="39"/>
      <c r="D15" s="39"/>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29"/>
      <c r="AG15" s="38"/>
      <c r="AH15" s="39"/>
      <c r="AI15" s="39"/>
    </row>
    <row r="16" spans="2:37" ht="18" customHeight="1" x14ac:dyDescent="0.2">
      <c r="B16" s="39"/>
      <c r="C16" s="39"/>
      <c r="D16" s="39"/>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29"/>
      <c r="AG16" s="38"/>
      <c r="AH16" s="39"/>
      <c r="AI16" s="39"/>
    </row>
    <row r="17" spans="2:37" ht="18" customHeight="1" x14ac:dyDescent="0.2">
      <c r="B17" s="39"/>
      <c r="C17" s="39"/>
      <c r="D17" s="39"/>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29"/>
      <c r="AG17" s="38"/>
      <c r="AH17" s="39"/>
      <c r="AI17" s="39"/>
    </row>
    <row r="18" spans="2:37" ht="18" customHeight="1" x14ac:dyDescent="0.2">
      <c r="B18" s="39"/>
      <c r="C18" s="39"/>
      <c r="D18" s="39"/>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29"/>
      <c r="AG18" s="38"/>
      <c r="AH18" s="39"/>
      <c r="AI18" s="39"/>
    </row>
    <row r="19" spans="2:37" ht="18" customHeight="1" x14ac:dyDescent="0.2">
      <c r="B19" s="39"/>
      <c r="C19" s="39"/>
      <c r="D19" s="39"/>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29"/>
      <c r="AG19" s="38"/>
      <c r="AH19" s="39"/>
      <c r="AI19" s="39"/>
    </row>
    <row r="20" spans="2:37" ht="18" customHeight="1" x14ac:dyDescent="0.2">
      <c r="B20" s="39"/>
      <c r="C20" s="39"/>
      <c r="D20" s="39"/>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29"/>
      <c r="AG20" s="38"/>
      <c r="AH20" s="39"/>
      <c r="AI20" s="39"/>
    </row>
    <row r="21" spans="2:37" ht="18" customHeight="1" x14ac:dyDescent="0.2">
      <c r="B21" s="39"/>
      <c r="C21" s="39"/>
      <c r="D21" s="39"/>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29"/>
      <c r="AG21" s="38"/>
      <c r="AH21" s="39"/>
      <c r="AI21" s="39"/>
    </row>
    <row r="22" spans="2:37" ht="18" customHeight="1" x14ac:dyDescent="0.2">
      <c r="B22" s="39"/>
      <c r="C22" s="39"/>
      <c r="D22" s="39"/>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38"/>
      <c r="AH22" s="39"/>
      <c r="AI22" s="39"/>
    </row>
    <row r="23" spans="2:37" ht="18" customHeight="1" x14ac:dyDescent="0.2">
      <c r="B23" s="39"/>
      <c r="C23" s="39"/>
      <c r="D23" s="39"/>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38"/>
      <c r="AH23" s="39"/>
      <c r="AI23" s="39"/>
    </row>
    <row r="24" spans="2:37" ht="18" customHeight="1" thickBot="1" x14ac:dyDescent="0.25">
      <c r="B24" s="40"/>
      <c r="D24" s="40"/>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38"/>
      <c r="AH24" s="39"/>
      <c r="AI24" s="39"/>
    </row>
    <row r="25" spans="2:37" ht="18" customHeight="1" thickTop="1" x14ac:dyDescent="0.2">
      <c r="B25" s="653" t="s">
        <v>161</v>
      </c>
      <c r="C25" s="654" t="s">
        <v>162</v>
      </c>
      <c r="D25" s="654"/>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I25" s="22"/>
    </row>
    <row r="26" spans="2:37" ht="30" customHeight="1" x14ac:dyDescent="0.2">
      <c r="B26" s="647"/>
      <c r="C26" s="647" t="s">
        <v>163</v>
      </c>
      <c r="D26" s="647"/>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I26" s="28"/>
    </row>
    <row r="27" spans="2:37" ht="8.25" customHeight="1" x14ac:dyDescent="0.2">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I27" s="28"/>
    </row>
    <row r="28" spans="2:37" x14ac:dyDescent="0.2">
      <c r="B28" s="43" t="s">
        <v>164</v>
      </c>
      <c r="E28" s="44"/>
      <c r="AI28" s="45"/>
      <c r="AJ28" s="46"/>
      <c r="AK28" s="46"/>
    </row>
    <row r="29" spans="2:37" ht="6" customHeight="1" x14ac:dyDescent="0.2">
      <c r="B29" s="43"/>
      <c r="AI29" s="28"/>
    </row>
    <row r="30" spans="2:37" x14ac:dyDescent="0.2">
      <c r="B30" s="43" t="s">
        <v>165</v>
      </c>
      <c r="AI30" s="28"/>
    </row>
    <row r="31" spans="2:37" x14ac:dyDescent="0.2">
      <c r="B31" s="43" t="s">
        <v>166</v>
      </c>
      <c r="AI31" s="28"/>
    </row>
    <row r="32" spans="2:37" ht="6.75" customHeight="1" x14ac:dyDescent="0.2">
      <c r="B32" s="43"/>
      <c r="AI32" s="28"/>
    </row>
    <row r="33" spans="2:35" x14ac:dyDescent="0.2">
      <c r="B33" s="43" t="s">
        <v>167</v>
      </c>
      <c r="AI33" s="28"/>
    </row>
    <row r="34" spans="2:35" x14ac:dyDescent="0.2">
      <c r="B34" s="43" t="s">
        <v>166</v>
      </c>
      <c r="AI34" s="28"/>
    </row>
    <row r="35" spans="2:35" ht="6.75" customHeight="1" x14ac:dyDescent="0.2">
      <c r="B35" s="43"/>
      <c r="AI35" s="28"/>
    </row>
    <row r="36" spans="2:35" x14ac:dyDescent="0.2">
      <c r="B36" s="43" t="s">
        <v>168</v>
      </c>
      <c r="AI36" s="28"/>
    </row>
    <row r="37" spans="2:35" x14ac:dyDescent="0.2">
      <c r="B37" s="43" t="s">
        <v>166</v>
      </c>
      <c r="AI37" s="28"/>
    </row>
    <row r="38" spans="2:35" ht="6" customHeight="1" x14ac:dyDescent="0.2">
      <c r="B38" s="47"/>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4"/>
    </row>
    <row r="39" spans="2:35" ht="6" customHeight="1" x14ac:dyDescent="0.2">
      <c r="B39" s="31"/>
      <c r="C39" s="21"/>
    </row>
    <row r="40" spans="2:35" ht="6.75" customHeight="1" x14ac:dyDescent="0.2">
      <c r="B40" s="31"/>
    </row>
    <row r="41" spans="2:35" x14ac:dyDescent="0.2">
      <c r="B41" s="1" t="s">
        <v>169</v>
      </c>
    </row>
    <row r="42" spans="2:35" x14ac:dyDescent="0.2">
      <c r="B42" s="1" t="s">
        <v>170</v>
      </c>
    </row>
    <row r="43" spans="2:35" x14ac:dyDescent="0.2">
      <c r="B43" s="1" t="s">
        <v>171</v>
      </c>
    </row>
    <row r="44" spans="2:35" x14ac:dyDescent="0.2">
      <c r="B44" s="1" t="s">
        <v>172</v>
      </c>
    </row>
    <row r="45" spans="2:35" x14ac:dyDescent="0.2">
      <c r="B45" s="1" t="s">
        <v>173</v>
      </c>
    </row>
    <row r="46" spans="2:35" x14ac:dyDescent="0.2">
      <c r="B46" s="1" t="s">
        <v>174</v>
      </c>
    </row>
    <row r="47" spans="2:35" x14ac:dyDescent="0.2">
      <c r="B47" s="1" t="s">
        <v>175</v>
      </c>
    </row>
    <row r="48" spans="2:35" x14ac:dyDescent="0.2">
      <c r="B48" s="1" t="s">
        <v>176</v>
      </c>
    </row>
    <row r="49" spans="2:2" x14ac:dyDescent="0.2">
      <c r="B49" s="1" t="s">
        <v>177</v>
      </c>
    </row>
    <row r="50" spans="2:2" x14ac:dyDescent="0.2">
      <c r="B50" s="1" t="s">
        <v>178</v>
      </c>
    </row>
    <row r="51" spans="2:2" ht="14.4" x14ac:dyDescent="0.2">
      <c r="B51" s="48" t="s">
        <v>179</v>
      </c>
    </row>
    <row r="52" spans="2:2" x14ac:dyDescent="0.2">
      <c r="B52" s="1" t="s">
        <v>180</v>
      </c>
    </row>
    <row r="53" spans="2:2" x14ac:dyDescent="0.2">
      <c r="B53" s="1" t="s">
        <v>181</v>
      </c>
    </row>
    <row r="54" spans="2:2" x14ac:dyDescent="0.2">
      <c r="B54" s="1" t="s">
        <v>182</v>
      </c>
    </row>
    <row r="55" spans="2:2" x14ac:dyDescent="0.2">
      <c r="B55" s="1" t="s">
        <v>183</v>
      </c>
    </row>
    <row r="56" spans="2:2" x14ac:dyDescent="0.2">
      <c r="B56" s="1" t="s">
        <v>184</v>
      </c>
    </row>
    <row r="57" spans="2:2" x14ac:dyDescent="0.2">
      <c r="B57" s="1" t="s">
        <v>185</v>
      </c>
    </row>
    <row r="58" spans="2:2" x14ac:dyDescent="0.2">
      <c r="B58" s="1" t="s">
        <v>186</v>
      </c>
    </row>
    <row r="59" spans="2:2" x14ac:dyDescent="0.2">
      <c r="B59" s="1" t="s">
        <v>187</v>
      </c>
    </row>
    <row r="60" spans="2:2" x14ac:dyDescent="0.2">
      <c r="B60" s="1" t="s">
        <v>188</v>
      </c>
    </row>
    <row r="61" spans="2:2" x14ac:dyDescent="0.2">
      <c r="B61" s="1" t="s">
        <v>189</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62"/>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体制等届出書</vt:lpstr>
      <vt:lpstr>別紙１－１(体制状況一覧（居宅))</vt:lpstr>
      <vt:lpstr>別紙１－２(体制状況一覧(予防支援))</vt:lpstr>
      <vt:lpstr>備考（1）</vt:lpstr>
      <vt:lpstr>標準様式１【記載例】</vt:lpstr>
      <vt:lpstr>標準様式１(１枚版)</vt:lpstr>
      <vt:lpstr>標準様式１(100名)</vt:lpstr>
      <vt:lpstr>標準様式１(記入方法)</vt:lpstr>
      <vt:lpstr>別紙７</vt:lpstr>
      <vt:lpstr>別紙36</vt:lpstr>
      <vt:lpstr>別紙36-2</vt:lpstr>
      <vt:lpstr>標準様式１(プルダウン・リスト)</vt:lpstr>
      <vt:lpstr>体制等届出書!Print_Area</vt:lpstr>
      <vt:lpstr>'備考（1）'!Print_Area</vt:lpstr>
      <vt:lpstr>'標準様式１(100名)'!Print_Area</vt:lpstr>
      <vt:lpstr>'標準様式１(１枚版)'!Print_Area</vt:lpstr>
      <vt:lpstr>'標準様式１(記入方法)'!Print_Area</vt:lpstr>
      <vt:lpstr>標準様式１【記載例】!Print_Area</vt:lpstr>
      <vt:lpstr>'別紙１－１(体制状況一覧（居宅))'!Print_Area</vt:lpstr>
      <vt:lpstr>別紙36!Print_Area</vt:lpstr>
      <vt:lpstr>'別紙36-2'!Print_Area</vt:lpstr>
      <vt:lpstr>別紙７!Print_Area</vt:lpstr>
      <vt:lpstr>'標準様式１(100名)'!Print_Titles</vt:lpstr>
      <vt:lpstr>'標準様式１(１枚版)'!Print_Titles</vt:lpstr>
      <vt:lpstr>標準様式１【記載例】!Print_Titles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金泉　杏奈</dc:creator>
  <cp:lastModifiedBy>金泉　杏奈</cp:lastModifiedBy>
  <cp:lastPrinted>2024-03-30T12:38:17Z</cp:lastPrinted>
  <dcterms:created xsi:type="dcterms:W3CDTF">2024-04-05T08:25:58Z</dcterms:created>
  <dcterms:modified xsi:type="dcterms:W3CDTF">2024-05-01T05:00:22Z</dcterms:modified>
</cp:coreProperties>
</file>