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filterPrivacy="1" defaultThemeVersion="166925"/>
  <xr:revisionPtr revIDLastSave="0" documentId="13_ncr:1_{7E280478-6709-48FE-A057-56561868824E}" xr6:coauthVersionLast="36" xr6:coauthVersionMax="36" xr10:uidLastSave="{00000000-0000-0000-0000-000000000000}"/>
  <workbookProtection workbookAlgorithmName="SHA-512" workbookHashValue="IRJ59KRLJVRNd31FV2WKzYNQaKaX3HO9xg+fP1YtfiL1CqY/sTZ7oKKQNIB76ui/fZv6Iip1arrDnkw8RxHZJQ==" workbookSaltValue="PROc8TQe2hezbkfeiwWy3A==" workbookSpinCount="100000" lockStructure="1"/>
  <bookViews>
    <workbookView xWindow="0" yWindow="0" windowWidth="28800" windowHeight="12135" xr2:uid="{E8288231-3862-4CCD-A412-82F15A83A28E}"/>
  </bookViews>
  <sheets>
    <sheet name="水道料金改定額試算シート" sheetId="4" r:id="rId1"/>
  </sheets>
  <definedNames>
    <definedName name="_xlnm.Print_Area" localSheetId="0">水道料金改定額試算シート!$B$1:$K$25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4" l="1"/>
  <c r="Q19" i="4" s="1"/>
  <c r="C19" i="4" s="1"/>
  <c r="Q5" i="4"/>
  <c r="Q9" i="4" s="1"/>
  <c r="C21" i="4" s="1"/>
  <c r="I20" i="4" l="1"/>
  <c r="V39" i="4" l="1"/>
  <c r="V38" i="4"/>
  <c r="V37" i="4"/>
  <c r="W36" i="4"/>
  <c r="W37" i="4" s="1"/>
  <c r="V36" i="4"/>
  <c r="V35" i="4"/>
  <c r="U35" i="4"/>
  <c r="T31" i="4"/>
  <c r="T30" i="4"/>
  <c r="T29" i="4"/>
  <c r="T28" i="4"/>
  <c r="T27" i="4"/>
  <c r="T26" i="4"/>
  <c r="T25" i="4"/>
  <c r="T24" i="4"/>
  <c r="X19" i="4"/>
  <c r="W19" i="4"/>
  <c r="X18" i="4"/>
  <c r="W18" i="4"/>
  <c r="X17" i="4"/>
  <c r="W17" i="4"/>
  <c r="X16" i="4"/>
  <c r="W16" i="4"/>
  <c r="X15" i="4"/>
  <c r="W15" i="4"/>
  <c r="T12" i="4"/>
  <c r="T11" i="4"/>
  <c r="T10" i="4"/>
  <c r="T9" i="4"/>
  <c r="T8" i="4"/>
  <c r="T7" i="4"/>
  <c r="T6" i="4"/>
  <c r="T5" i="4"/>
  <c r="W38" i="4" l="1"/>
  <c r="U37" i="4"/>
  <c r="U36" i="4"/>
  <c r="W39" i="4" l="1"/>
  <c r="U39" i="4" s="1"/>
  <c r="U38" i="4"/>
</calcChain>
</file>

<file path=xl/sharedStrings.xml><?xml version="1.0" encoding="utf-8"?>
<sst xmlns="http://schemas.openxmlformats.org/spreadsheetml/2006/main" count="71" uniqueCount="49">
  <si>
    <t>計算する</t>
    <rPh sb="0" eb="2">
      <t>ケイサン</t>
    </rPh>
    <phoneticPr fontId="1"/>
  </si>
  <si>
    <t>円</t>
    <rPh sb="0" eb="1">
      <t>エン</t>
    </rPh>
    <phoneticPr fontId="1"/>
  </si>
  <si>
    <t>差額</t>
    <rPh sb="0" eb="2">
      <t>サガク</t>
    </rPh>
    <phoneticPr fontId="1"/>
  </si>
  <si>
    <t>現行</t>
    <rPh sb="0" eb="2">
      <t>ゲンコウ</t>
    </rPh>
    <phoneticPr fontId="3"/>
  </si>
  <si>
    <t>使用口径</t>
    <rPh sb="0" eb="2">
      <t>シヨウ</t>
    </rPh>
    <rPh sb="2" eb="4">
      <t>コウケイ</t>
    </rPh>
    <phoneticPr fontId="1"/>
  </si>
  <si>
    <t>13mm</t>
    <phoneticPr fontId="1"/>
  </si>
  <si>
    <t>20mm</t>
    <phoneticPr fontId="1"/>
  </si>
  <si>
    <t>25mm</t>
    <phoneticPr fontId="1"/>
  </si>
  <si>
    <t>40mm</t>
    <phoneticPr fontId="1"/>
  </si>
  <si>
    <t>50mm</t>
    <phoneticPr fontId="1"/>
  </si>
  <si>
    <t>75mm</t>
    <phoneticPr fontId="1"/>
  </si>
  <si>
    <t>100mm</t>
    <phoneticPr fontId="1"/>
  </si>
  <si>
    <t>100mm超</t>
    <rPh sb="5" eb="6">
      <t>チョウ</t>
    </rPh>
    <phoneticPr fontId="1"/>
  </si>
  <si>
    <t>使用量区分</t>
    <rPh sb="0" eb="2">
      <t>シヨウ</t>
    </rPh>
    <rPh sb="2" eb="3">
      <t>リョウ</t>
    </rPh>
    <rPh sb="3" eb="5">
      <t>クブン</t>
    </rPh>
    <phoneticPr fontId="1"/>
  </si>
  <si>
    <t>Ｃ税抜</t>
    <rPh sb="1" eb="2">
      <t>ゼイ</t>
    </rPh>
    <rPh sb="2" eb="3">
      <t>ヌ</t>
    </rPh>
    <phoneticPr fontId="1"/>
  </si>
  <si>
    <t>Ｄ税抜</t>
    <rPh sb="1" eb="2">
      <t>ゼイ</t>
    </rPh>
    <rPh sb="2" eb="3">
      <t>ヌ</t>
    </rPh>
    <phoneticPr fontId="1"/>
  </si>
  <si>
    <t>従量料金</t>
    <rPh sb="0" eb="4">
      <t>ジュウリョウリョウキン</t>
    </rPh>
    <phoneticPr fontId="3"/>
  </si>
  <si>
    <t>新料金</t>
    <phoneticPr fontId="3"/>
  </si>
  <si>
    <t>（税込み）</t>
    <rPh sb="1" eb="3">
      <t>ゼイコ</t>
    </rPh>
    <phoneticPr fontId="1"/>
  </si>
  <si>
    <t>新水道料金</t>
    <rPh sb="0" eb="1">
      <t>シン</t>
    </rPh>
    <rPh sb="1" eb="5">
      <t>スイドウリョウキン</t>
    </rPh>
    <phoneticPr fontId="1"/>
  </si>
  <si>
    <t>現行水道料金</t>
    <rPh sb="0" eb="2">
      <t>ゲンコウ</t>
    </rPh>
    <rPh sb="2" eb="6">
      <t>スイドウリョウキン</t>
    </rPh>
    <phoneticPr fontId="1"/>
  </si>
  <si>
    <t>●　使用方法</t>
    <rPh sb="2" eb="4">
      <t>シヨウ</t>
    </rPh>
    <rPh sb="4" eb="6">
      <t>ホウホウ</t>
    </rPh>
    <phoneticPr fontId="1"/>
  </si>
  <si>
    <t>※下水道使用料は計算に含まれません。</t>
    <rPh sb="1" eb="7">
      <t>ゲスイドウシヨウリョウ</t>
    </rPh>
    <rPh sb="8" eb="10">
      <t>ケイサン</t>
    </rPh>
    <rPh sb="11" eb="12">
      <t>フク</t>
    </rPh>
    <phoneticPr fontId="1"/>
  </si>
  <si>
    <t>メーター口径</t>
    <rPh sb="4" eb="6">
      <t>コウケイ</t>
    </rPh>
    <phoneticPr fontId="1"/>
  </si>
  <si>
    <t>プルダウン</t>
    <phoneticPr fontId="1"/>
  </si>
  <si>
    <t>100超</t>
    <rPh sb="3" eb="4">
      <t>コ</t>
    </rPh>
    <phoneticPr fontId="1"/>
  </si>
  <si>
    <t>ｍｍ</t>
    <phoneticPr fontId="1"/>
  </si>
  <si>
    <t>ｍ3</t>
    <phoneticPr fontId="1"/>
  </si>
  <si>
    <t>②　使用量</t>
    <rPh sb="2" eb="5">
      <t>シヨウリョウ</t>
    </rPh>
    <phoneticPr fontId="1"/>
  </si>
  <si>
    <t>①　メーター口径</t>
    <rPh sb="6" eb="8">
      <t>コウケイ</t>
    </rPh>
    <phoneticPr fontId="1"/>
  </si>
  <si>
    <t>※引越し等による日割計算などを行う場合は、こちらの計算シートでは計算できません。</t>
    <rPh sb="1" eb="3">
      <t>ヒッコ</t>
    </rPh>
    <rPh sb="4" eb="5">
      <t>トウ</t>
    </rPh>
    <rPh sb="8" eb="10">
      <t>ヒワ</t>
    </rPh>
    <rPh sb="10" eb="12">
      <t>ケイサン</t>
    </rPh>
    <rPh sb="15" eb="16">
      <t>オコナ</t>
    </rPh>
    <rPh sb="17" eb="19">
      <t>バアイ</t>
    </rPh>
    <rPh sb="25" eb="27">
      <t>ケイサン</t>
    </rPh>
    <rPh sb="32" eb="34">
      <t>ケイサン</t>
    </rPh>
    <phoneticPr fontId="1"/>
  </si>
  <si>
    <t>基本料金</t>
    <rPh sb="0" eb="4">
      <t>キホンリョウキン</t>
    </rPh>
    <phoneticPr fontId="1"/>
  </si>
  <si>
    <t>円</t>
    <rPh sb="0" eb="1">
      <t>エン</t>
    </rPh>
    <phoneticPr fontId="1"/>
  </si>
  <si>
    <t>料金</t>
    <rPh sb="0" eb="2">
      <t>リョウキン</t>
    </rPh>
    <phoneticPr fontId="1"/>
  </si>
  <si>
    <t>円/月</t>
    <rPh sb="0" eb="1">
      <t>エン</t>
    </rPh>
    <rPh sb="2" eb="3">
      <t>ツキ</t>
    </rPh>
    <phoneticPr fontId="1"/>
  </si>
  <si>
    <t>現行</t>
    <rPh sb="0" eb="2">
      <t>ゲンコウ</t>
    </rPh>
    <phoneticPr fontId="1"/>
  </si>
  <si>
    <t>新料金</t>
    <rPh sb="0" eb="3">
      <t>シンリョウキン</t>
    </rPh>
    <phoneticPr fontId="1"/>
  </si>
  <si>
    <t>100mm~</t>
    <phoneticPr fontId="1"/>
  </si>
  <si>
    <t>※プルダウンからお選びください。</t>
    <rPh sb="9" eb="10">
      <t>エラ</t>
    </rPh>
    <phoneticPr fontId="1"/>
  </si>
  <si>
    <t>※数字を入力してください。</t>
    <rPh sb="1" eb="3">
      <t>スウジ</t>
    </rPh>
    <rPh sb="4" eb="6">
      <t>ニュウリョク</t>
    </rPh>
    <phoneticPr fontId="1"/>
  </si>
  <si>
    <t>口径、使用量を入力してください</t>
    <rPh sb="0" eb="2">
      <t>コウケイ</t>
    </rPh>
    <rPh sb="3" eb="6">
      <t>シヨウリョウ</t>
    </rPh>
    <rPh sb="7" eb="9">
      <t>ニュウリョク</t>
    </rPh>
    <phoneticPr fontId="1"/>
  </si>
  <si>
    <t>　※　任意の使用量を入力することもできます。</t>
    <phoneticPr fontId="1"/>
  </si>
  <si>
    <t>１「水道検針のお知らせ」を確認しながら「①メーター口径」と「②使用量」を入力してください。</t>
    <rPh sb="2" eb="6">
      <t>スイドウケンシン</t>
    </rPh>
    <rPh sb="8" eb="9">
      <t>シ</t>
    </rPh>
    <rPh sb="13" eb="15">
      <t>カクニン</t>
    </rPh>
    <rPh sb="25" eb="27">
      <t>コウケイ</t>
    </rPh>
    <rPh sb="31" eb="34">
      <t>シヨウリョウ</t>
    </rPh>
    <rPh sb="36" eb="38">
      <t>ニュウリョク</t>
    </rPh>
    <phoneticPr fontId="1"/>
  </si>
  <si>
    <t>２「計算する」をクリックしてください。</t>
    <rPh sb="2" eb="4">
      <t>ケイサン</t>
    </rPh>
    <phoneticPr fontId="1"/>
  </si>
  <si>
    <r>
      <t>基本料金（円）</t>
    </r>
    <r>
      <rPr>
        <b/>
        <sz val="14"/>
        <color theme="0"/>
        <rFont val="游ゴシック"/>
        <family val="3"/>
        <charset val="128"/>
        <scheme val="minor"/>
      </rPr>
      <t>Ⓐ</t>
    </r>
    <rPh sb="0" eb="2">
      <t>キホン</t>
    </rPh>
    <rPh sb="2" eb="4">
      <t>リョウキン</t>
    </rPh>
    <rPh sb="5" eb="6">
      <t>エン</t>
    </rPh>
    <phoneticPr fontId="1"/>
  </si>
  <si>
    <r>
      <t>区分別基準使用量</t>
    </r>
    <r>
      <rPr>
        <b/>
        <sz val="14"/>
        <color theme="0"/>
        <rFont val="游ゴシック"/>
        <family val="3"/>
        <charset val="128"/>
        <scheme val="minor"/>
      </rPr>
      <t>Ⓑ</t>
    </r>
    <rPh sb="0" eb="1">
      <t>ク</t>
    </rPh>
    <rPh sb="1" eb="3">
      <t>ブンベツ</t>
    </rPh>
    <rPh sb="3" eb="5">
      <t>キジュン</t>
    </rPh>
    <rPh sb="5" eb="7">
      <t>シヨウ</t>
    </rPh>
    <rPh sb="7" eb="8">
      <t>リョウ</t>
    </rPh>
    <phoneticPr fontId="1"/>
  </si>
  <si>
    <r>
      <t>区分別基準料金</t>
    </r>
    <r>
      <rPr>
        <b/>
        <sz val="14"/>
        <color theme="0"/>
        <rFont val="游ゴシック"/>
        <family val="3"/>
        <charset val="128"/>
        <scheme val="minor"/>
      </rPr>
      <t>©</t>
    </r>
    <rPh sb="0" eb="1">
      <t>ク</t>
    </rPh>
    <rPh sb="1" eb="3">
      <t>ブンベツ</t>
    </rPh>
    <rPh sb="3" eb="5">
      <t>キジュン</t>
    </rPh>
    <rPh sb="5" eb="7">
      <t>リョウキン</t>
    </rPh>
    <phoneticPr fontId="1"/>
  </si>
  <si>
    <r>
      <t>単位料金（1㎥あたり）</t>
    </r>
    <r>
      <rPr>
        <b/>
        <sz val="14"/>
        <color theme="0"/>
        <rFont val="游ゴシック"/>
        <family val="3"/>
        <charset val="128"/>
        <scheme val="minor"/>
      </rPr>
      <t>Ⓓ</t>
    </r>
    <rPh sb="0" eb="2">
      <t>タンイ</t>
    </rPh>
    <rPh sb="2" eb="4">
      <t>リョウキン</t>
    </rPh>
    <phoneticPr fontId="1"/>
  </si>
  <si>
    <t>水道料金改定額試算シート
（一般用・工業用・その他）</t>
    <rPh sb="0" eb="2">
      <t>スイドウ</t>
    </rPh>
    <rPh sb="2" eb="4">
      <t>リョウキン</t>
    </rPh>
    <rPh sb="4" eb="6">
      <t>カイテイ</t>
    </rPh>
    <rPh sb="6" eb="7">
      <t>ガク</t>
    </rPh>
    <rPh sb="7" eb="9">
      <t>シサン</t>
    </rPh>
    <rPh sb="14" eb="16">
      <t>イッパン</t>
    </rPh>
    <rPh sb="16" eb="17">
      <t>ヨウ</t>
    </rPh>
    <rPh sb="18" eb="20">
      <t>コウギョウ</t>
    </rPh>
    <rPh sb="20" eb="21">
      <t>ヨウ</t>
    </rPh>
    <rPh sb="24" eb="25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</si>
</sst>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#,##0.0;[Red]\-#,##0.0"/>
    <numFmt numFmtId="178" formatCode="#,##0&quot;㎥&quot;"/>
    <numFmt numFmtId="179" formatCode="#,##0.00&quot;円&quot;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11"/>
      <color theme="0"/>
      <name val="BIZ UDゴシック"/>
      <family val="3"/>
      <charset val="128"/>
    </font>
    <font>
      <sz val="11"/>
      <color theme="0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/>
      <name val="游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b/>
      <sz val="11"/>
      <color theme="0"/>
      <name val="BIZ UDゴシック"/>
      <family val="3"/>
      <charset val="128"/>
    </font>
    <font>
      <b/>
      <sz val="11"/>
      <color theme="0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BIZ UD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theme="9" tint="0.39994506668294322"/>
      </left>
      <right style="medium">
        <color theme="9" tint="0.39994506668294322"/>
      </right>
      <top style="medium">
        <color theme="9" tint="0.39994506668294322"/>
      </top>
      <bottom style="medium">
        <color theme="9" tint="0.39994506668294322"/>
      </bottom>
      <diagonal/>
    </border>
    <border>
      <left style="medium">
        <color theme="9" tint="0.39994506668294322"/>
      </left>
      <right/>
      <top style="medium">
        <color theme="9" tint="0.39994506668294322"/>
      </top>
      <bottom style="medium">
        <color theme="9" tint="0.39994506668294322"/>
      </bottom>
      <diagonal/>
    </border>
    <border>
      <left/>
      <right style="medium">
        <color theme="9" tint="0.39994506668294322"/>
      </right>
      <top style="medium">
        <color theme="9" tint="0.39994506668294322"/>
      </top>
      <bottom style="medium">
        <color theme="9" tint="0.39994506668294322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 diagonalDown="1">
      <left/>
      <right style="thin">
        <color theme="0"/>
      </right>
      <top/>
      <bottom style="thin">
        <color theme="0"/>
      </bottom>
      <diagonal style="thin">
        <color theme="0"/>
      </diagonal>
    </border>
    <border diagonalDown="1">
      <left style="thin">
        <color theme="0"/>
      </left>
      <right style="thin">
        <color theme="0"/>
      </right>
      <top/>
      <bottom style="thin">
        <color theme="0"/>
      </bottom>
      <diagonal style="thin">
        <color theme="0"/>
      </diagonal>
    </border>
    <border diagonalDown="1">
      <left/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 diagonalDown="1">
      <left/>
      <right style="thin">
        <color theme="0"/>
      </right>
      <top style="thin">
        <color theme="0"/>
      </top>
      <bottom/>
      <diagonal style="thin">
        <color theme="0"/>
      </diagonal>
    </border>
    <border diagonalDown="1">
      <left style="thin">
        <color theme="0"/>
      </left>
      <right style="thin">
        <color theme="0"/>
      </right>
      <top style="thin">
        <color theme="0"/>
      </top>
      <bottom/>
      <diagonal style="thin">
        <color theme="0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7" fillId="4" borderId="1" xfId="0" applyFont="1" applyFill="1" applyBorder="1" applyAlignment="1">
      <alignment horizontal="center" vertical="center"/>
    </xf>
    <xf numFmtId="0" fontId="4" fillId="5" borderId="0" xfId="0" applyFont="1" applyFill="1">
      <alignment vertical="center"/>
    </xf>
    <xf numFmtId="0" fontId="0" fillId="5" borderId="0" xfId="0" applyFill="1">
      <alignment vertical="center"/>
    </xf>
    <xf numFmtId="0" fontId="6" fillId="5" borderId="0" xfId="0" applyFont="1" applyFill="1">
      <alignment vertical="center"/>
    </xf>
    <xf numFmtId="0" fontId="4" fillId="5" borderId="0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7" fillId="5" borderId="0" xfId="0" applyFont="1" applyFill="1">
      <alignment vertical="center"/>
    </xf>
    <xf numFmtId="0" fontId="4" fillId="5" borderId="0" xfId="0" applyFont="1" applyFill="1" applyBorder="1">
      <alignment vertical="center"/>
    </xf>
    <xf numFmtId="0" fontId="7" fillId="5" borderId="0" xfId="0" applyFont="1" applyFill="1" applyBorder="1">
      <alignment vertical="center"/>
    </xf>
    <xf numFmtId="0" fontId="6" fillId="5" borderId="0" xfId="0" applyFont="1" applyFill="1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11" fillId="2" borderId="0" xfId="0" applyFont="1" applyFill="1" applyBorder="1">
      <alignment vertical="center"/>
    </xf>
    <xf numFmtId="0" fontId="12" fillId="2" borderId="0" xfId="0" applyFont="1" applyFill="1" applyBorder="1">
      <alignment vertical="center"/>
    </xf>
    <xf numFmtId="176" fontId="13" fillId="2" borderId="13" xfId="1" applyNumberFormat="1" applyFont="1" applyFill="1" applyBorder="1">
      <alignment vertical="center"/>
    </xf>
    <xf numFmtId="177" fontId="13" fillId="2" borderId="0" xfId="1" applyNumberFormat="1" applyFont="1" applyFill="1" applyBorder="1">
      <alignment vertical="center"/>
    </xf>
    <xf numFmtId="38" fontId="13" fillId="2" borderId="0" xfId="1" applyFont="1" applyFill="1" applyBorder="1" applyAlignment="1">
      <alignment horizontal="center" vertical="center"/>
    </xf>
    <xf numFmtId="0" fontId="12" fillId="2" borderId="13" xfId="0" applyFont="1" applyFill="1" applyBorder="1">
      <alignment vertical="center"/>
    </xf>
    <xf numFmtId="177" fontId="13" fillId="2" borderId="13" xfId="1" applyNumberFormat="1" applyFont="1" applyFill="1" applyBorder="1">
      <alignment vertical="center"/>
    </xf>
    <xf numFmtId="0" fontId="16" fillId="2" borderId="13" xfId="0" applyFont="1" applyFill="1" applyBorder="1">
      <alignment vertical="center"/>
    </xf>
    <xf numFmtId="38" fontId="13" fillId="2" borderId="13" xfId="1" applyFont="1" applyFill="1" applyBorder="1" applyAlignment="1">
      <alignment horizontal="center" vertical="center"/>
    </xf>
    <xf numFmtId="38" fontId="13" fillId="2" borderId="13" xfId="1" applyFont="1" applyFill="1" applyBorder="1" applyAlignment="1">
      <alignment horizontal="center" vertical="center" shrinkToFit="1"/>
    </xf>
    <xf numFmtId="38" fontId="13" fillId="2" borderId="13" xfId="1" applyFont="1" applyFill="1" applyBorder="1" applyAlignment="1">
      <alignment vertical="center" shrinkToFit="1"/>
    </xf>
    <xf numFmtId="0" fontId="0" fillId="2" borderId="0" xfId="0" applyFill="1" applyBorder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3" fillId="2" borderId="0" xfId="0" applyFont="1" applyFill="1" applyBorder="1">
      <alignment vertical="center"/>
    </xf>
    <xf numFmtId="176" fontId="20" fillId="2" borderId="13" xfId="1" applyNumberFormat="1" applyFont="1" applyFill="1" applyBorder="1">
      <alignment vertical="center"/>
    </xf>
    <xf numFmtId="177" fontId="20" fillId="2" borderId="0" xfId="1" applyNumberFormat="1" applyFont="1" applyFill="1" applyBorder="1">
      <alignment vertical="center"/>
    </xf>
    <xf numFmtId="0" fontId="21" fillId="0" borderId="0" xfId="0" applyFont="1" applyBorder="1">
      <alignment vertical="center"/>
    </xf>
    <xf numFmtId="178" fontId="20" fillId="2" borderId="13" xfId="1" applyNumberFormat="1" applyFont="1" applyFill="1" applyBorder="1" applyAlignment="1">
      <alignment vertical="center"/>
    </xf>
    <xf numFmtId="179" fontId="20" fillId="2" borderId="13" xfId="1" applyNumberFormat="1" applyFont="1" applyFill="1" applyBorder="1" applyAlignment="1">
      <alignment vertical="center"/>
    </xf>
    <xf numFmtId="0" fontId="22" fillId="2" borderId="13" xfId="0" applyFont="1" applyFill="1" applyBorder="1">
      <alignment vertical="center"/>
    </xf>
    <xf numFmtId="177" fontId="20" fillId="2" borderId="13" xfId="1" applyNumberFormat="1" applyFont="1" applyFill="1" applyBorder="1">
      <alignment vertical="center"/>
    </xf>
    <xf numFmtId="0" fontId="21" fillId="2" borderId="13" xfId="0" applyFont="1" applyFill="1" applyBorder="1">
      <alignment vertical="center"/>
    </xf>
    <xf numFmtId="0" fontId="21" fillId="2" borderId="0" xfId="0" applyFont="1" applyFill="1" applyBorder="1">
      <alignment vertical="center"/>
    </xf>
    <xf numFmtId="38" fontId="20" fillId="2" borderId="13" xfId="1" applyFont="1" applyFill="1" applyBorder="1" applyAlignment="1">
      <alignment horizontal="center" vertical="center"/>
    </xf>
    <xf numFmtId="38" fontId="20" fillId="2" borderId="13" xfId="1" applyFont="1" applyFill="1" applyBorder="1" applyAlignment="1">
      <alignment horizontal="center" vertical="center" shrinkToFit="1"/>
    </xf>
    <xf numFmtId="38" fontId="20" fillId="2" borderId="13" xfId="1" applyFont="1" applyFill="1" applyBorder="1" applyAlignment="1">
      <alignment vertical="center" shrinkToFit="1"/>
    </xf>
    <xf numFmtId="38" fontId="20" fillId="2" borderId="0" xfId="1" applyFont="1" applyFill="1" applyBorder="1" applyAlignment="1">
      <alignment horizontal="center" vertical="center"/>
    </xf>
    <xf numFmtId="0" fontId="23" fillId="2" borderId="0" xfId="0" applyFont="1" applyFill="1">
      <alignment vertical="center"/>
    </xf>
    <xf numFmtId="0" fontId="21" fillId="2" borderId="0" xfId="0" applyFont="1" applyFill="1">
      <alignment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3" fillId="2" borderId="0" xfId="0" applyFont="1" applyFill="1" applyBorder="1">
      <alignment vertical="center"/>
    </xf>
    <xf numFmtId="0" fontId="23" fillId="0" borderId="0" xfId="0" applyFont="1" applyBorder="1">
      <alignment vertical="center"/>
    </xf>
    <xf numFmtId="0" fontId="20" fillId="2" borderId="0" xfId="0" applyFont="1" applyFill="1" applyBorder="1">
      <alignment vertical="center"/>
    </xf>
    <xf numFmtId="10" fontId="21" fillId="0" borderId="0" xfId="2" applyNumberFormat="1" applyFont="1" applyBorder="1">
      <alignment vertical="center"/>
    </xf>
    <xf numFmtId="0" fontId="10" fillId="2" borderId="0" xfId="0" applyFont="1" applyFill="1" applyBorder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Protection="1">
      <alignment vertical="center"/>
      <protection hidden="1"/>
    </xf>
    <xf numFmtId="38" fontId="13" fillId="2" borderId="0" xfId="1" applyFont="1" applyFill="1" applyBorder="1" applyProtection="1">
      <alignment vertical="center"/>
      <protection hidden="1"/>
    </xf>
    <xf numFmtId="38" fontId="13" fillId="2" borderId="0" xfId="1" applyFont="1" applyFill="1" applyBorder="1" applyAlignment="1" applyProtection="1">
      <alignment horizontal="center" vertical="center"/>
      <protection hidden="1"/>
    </xf>
    <xf numFmtId="177" fontId="13" fillId="2" borderId="0" xfId="1" applyNumberFormat="1" applyFont="1" applyFill="1" applyBorder="1" applyProtection="1">
      <alignment vertical="center"/>
      <protection hidden="1"/>
    </xf>
    <xf numFmtId="0" fontId="12" fillId="2" borderId="0" xfId="0" applyFont="1" applyFill="1" applyBorder="1" applyProtection="1">
      <alignment vertical="center"/>
      <protection hidden="1"/>
    </xf>
    <xf numFmtId="38" fontId="13" fillId="2" borderId="10" xfId="1" applyFont="1" applyFill="1" applyBorder="1" applyAlignment="1" applyProtection="1">
      <protection hidden="1"/>
    </xf>
    <xf numFmtId="38" fontId="13" fillId="2" borderId="11" xfId="1" applyFont="1" applyFill="1" applyBorder="1" applyAlignment="1" applyProtection="1">
      <protection hidden="1"/>
    </xf>
    <xf numFmtId="40" fontId="15" fillId="2" borderId="0" xfId="1" applyNumberFormat="1" applyFont="1" applyFill="1" applyBorder="1" applyAlignment="1" applyProtection="1">
      <alignment horizontal="right" vertical="center"/>
      <protection hidden="1"/>
    </xf>
    <xf numFmtId="38" fontId="13" fillId="2" borderId="12" xfId="1" applyFont="1" applyFill="1" applyBorder="1" applyAlignment="1" applyProtection="1">
      <alignment horizontal="right" vertical="center"/>
      <protection hidden="1"/>
    </xf>
    <xf numFmtId="176" fontId="13" fillId="2" borderId="13" xfId="1" applyNumberFormat="1" applyFont="1" applyFill="1" applyBorder="1" applyProtection="1">
      <alignment vertical="center"/>
      <protection hidden="1"/>
    </xf>
    <xf numFmtId="38" fontId="15" fillId="2" borderId="0" xfId="1" applyFont="1" applyFill="1" applyBorder="1" applyAlignment="1" applyProtection="1">
      <alignment horizontal="center" vertical="center"/>
      <protection hidden="1"/>
    </xf>
    <xf numFmtId="38" fontId="13" fillId="2" borderId="14" xfId="1" applyFont="1" applyFill="1" applyBorder="1" applyAlignment="1" applyProtection="1">
      <alignment horizontal="right" vertical="center"/>
      <protection hidden="1"/>
    </xf>
    <xf numFmtId="176" fontId="13" fillId="2" borderId="15" xfId="1" applyNumberFormat="1" applyFont="1" applyFill="1" applyBorder="1" applyProtection="1">
      <alignment vertical="center"/>
      <protection hidden="1"/>
    </xf>
    <xf numFmtId="38" fontId="17" fillId="2" borderId="16" xfId="1" applyFont="1" applyFill="1" applyBorder="1" applyAlignment="1" applyProtection="1">
      <alignment horizontal="center" vertical="center"/>
      <protection hidden="1"/>
    </xf>
    <xf numFmtId="38" fontId="17" fillId="2" borderId="16" xfId="1" applyFont="1" applyFill="1" applyBorder="1" applyAlignment="1" applyProtection="1">
      <alignment horizontal="center" vertical="center" shrinkToFit="1"/>
      <protection hidden="1"/>
    </xf>
    <xf numFmtId="38" fontId="17" fillId="2" borderId="16" xfId="1" applyFont="1" applyFill="1" applyBorder="1" applyAlignment="1" applyProtection="1">
      <alignment vertical="center" shrinkToFit="1"/>
      <protection hidden="1"/>
    </xf>
    <xf numFmtId="38" fontId="17" fillId="2" borderId="0" xfId="1" applyFont="1" applyFill="1" applyBorder="1" applyAlignment="1" applyProtection="1">
      <alignment horizontal="center" vertical="center"/>
      <protection hidden="1"/>
    </xf>
    <xf numFmtId="178" fontId="17" fillId="2" borderId="16" xfId="1" applyNumberFormat="1" applyFont="1" applyFill="1" applyBorder="1" applyAlignment="1" applyProtection="1">
      <alignment vertical="center"/>
      <protection hidden="1"/>
    </xf>
    <xf numFmtId="179" fontId="17" fillId="2" borderId="16" xfId="1" applyNumberFormat="1" applyFont="1" applyFill="1" applyBorder="1" applyAlignment="1" applyProtection="1">
      <alignment vertical="center"/>
      <protection hidden="1"/>
    </xf>
    <xf numFmtId="177" fontId="17" fillId="2" borderId="0" xfId="1" applyNumberFormat="1" applyFont="1" applyFill="1" applyBorder="1" applyProtection="1">
      <alignment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Protection="1">
      <alignment vertical="center"/>
      <protection hidden="1"/>
    </xf>
    <xf numFmtId="0" fontId="13" fillId="2" borderId="0" xfId="0" applyFont="1" applyFill="1" applyBorder="1" applyProtection="1">
      <alignment vertical="center"/>
      <protection hidden="1"/>
    </xf>
    <xf numFmtId="38" fontId="17" fillId="2" borderId="0" xfId="1" applyFont="1" applyFill="1" applyBorder="1" applyProtection="1">
      <alignment vertical="center"/>
      <protection hidden="1"/>
    </xf>
    <xf numFmtId="38" fontId="17" fillId="2" borderId="13" xfId="1" applyFont="1" applyFill="1" applyBorder="1" applyAlignment="1" applyProtection="1">
      <protection hidden="1"/>
    </xf>
    <xf numFmtId="38" fontId="17" fillId="2" borderId="13" xfId="1" applyFont="1" applyFill="1" applyBorder="1" applyProtection="1">
      <alignment vertical="center"/>
      <protection hidden="1"/>
    </xf>
    <xf numFmtId="0" fontId="18" fillId="2" borderId="13" xfId="0" applyFont="1" applyFill="1" applyBorder="1" applyProtection="1">
      <alignment vertical="center"/>
      <protection hidden="1"/>
    </xf>
    <xf numFmtId="38" fontId="17" fillId="2" borderId="13" xfId="1" applyFont="1" applyFill="1" applyBorder="1" applyAlignment="1" applyProtection="1">
      <alignment horizontal="right" vertical="center"/>
      <protection hidden="1"/>
    </xf>
    <xf numFmtId="176" fontId="17" fillId="2" borderId="13" xfId="1" applyNumberFormat="1" applyFont="1" applyFill="1" applyBorder="1" applyProtection="1">
      <alignment vertical="center"/>
      <protection hidden="1"/>
    </xf>
    <xf numFmtId="177" fontId="17" fillId="2" borderId="13" xfId="1" applyNumberFormat="1" applyFont="1" applyFill="1" applyBorder="1" applyProtection="1">
      <alignment vertical="center"/>
      <protection hidden="1"/>
    </xf>
    <xf numFmtId="10" fontId="18" fillId="2" borderId="13" xfId="2" applyNumberFormat="1" applyFont="1" applyFill="1" applyBorder="1" applyProtection="1">
      <alignment vertical="center"/>
      <protection hidden="1"/>
    </xf>
    <xf numFmtId="0" fontId="19" fillId="2" borderId="13" xfId="0" applyFont="1" applyFill="1" applyBorder="1" applyProtection="1">
      <alignment vertical="center"/>
      <protection hidden="1"/>
    </xf>
    <xf numFmtId="38" fontId="17" fillId="2" borderId="13" xfId="1" applyFont="1" applyFill="1" applyBorder="1" applyAlignment="1" applyProtection="1">
      <alignment horizontal="center" vertical="center"/>
      <protection hidden="1"/>
    </xf>
    <xf numFmtId="38" fontId="17" fillId="2" borderId="13" xfId="1" applyFont="1" applyFill="1" applyBorder="1" applyAlignment="1" applyProtection="1">
      <alignment horizontal="center" vertical="center" shrinkToFit="1"/>
      <protection hidden="1"/>
    </xf>
    <xf numFmtId="38" fontId="17" fillId="2" borderId="13" xfId="1" applyFont="1" applyFill="1" applyBorder="1" applyAlignment="1" applyProtection="1">
      <alignment vertical="center" shrinkToFit="1"/>
      <protection hidden="1"/>
    </xf>
    <xf numFmtId="178" fontId="17" fillId="2" borderId="13" xfId="1" applyNumberFormat="1" applyFont="1" applyFill="1" applyBorder="1" applyAlignment="1" applyProtection="1">
      <alignment vertical="center"/>
      <protection hidden="1"/>
    </xf>
    <xf numFmtId="179" fontId="17" fillId="2" borderId="13" xfId="1" applyNumberFormat="1" applyFont="1" applyFill="1" applyBorder="1" applyAlignment="1" applyProtection="1">
      <alignment vertical="center"/>
      <protection hidden="1"/>
    </xf>
    <xf numFmtId="178" fontId="13" fillId="2" borderId="13" xfId="1" applyNumberFormat="1" applyFont="1" applyFill="1" applyBorder="1" applyAlignment="1" applyProtection="1">
      <alignment vertical="center"/>
      <protection hidden="1"/>
    </xf>
    <xf numFmtId="179" fontId="13" fillId="2" borderId="13" xfId="1" applyNumberFormat="1" applyFont="1" applyFill="1" applyBorder="1" applyAlignment="1" applyProtection="1">
      <alignment vertical="center"/>
      <protection hidden="1"/>
    </xf>
    <xf numFmtId="38" fontId="7" fillId="6" borderId="4" xfId="0" applyNumberFormat="1" applyFont="1" applyFill="1" applyBorder="1" applyAlignment="1" applyProtection="1">
      <alignment horizontal="center" vertical="center"/>
      <protection hidden="1"/>
    </xf>
    <xf numFmtId="0" fontId="0" fillId="6" borderId="5" xfId="0" applyFill="1" applyBorder="1" applyAlignment="1" applyProtection="1">
      <alignment vertical="center"/>
      <protection hidden="1"/>
    </xf>
    <xf numFmtId="0" fontId="0" fillId="6" borderId="6" xfId="0" applyFill="1" applyBorder="1" applyAlignment="1" applyProtection="1">
      <alignment vertical="center"/>
      <protection hidden="1"/>
    </xf>
    <xf numFmtId="38" fontId="7" fillId="6" borderId="4" xfId="1" applyFont="1" applyFill="1" applyBorder="1" applyAlignment="1" applyProtection="1">
      <alignment horizontal="center" vertical="center"/>
      <protection hidden="1"/>
    </xf>
    <xf numFmtId="0" fontId="0" fillId="6" borderId="6" xfId="0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6" borderId="5" xfId="0" applyFill="1" applyBorder="1" applyAlignment="1" applyProtection="1">
      <alignment horizontal="center" vertical="center"/>
      <protection hidden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CC"/>
      <color rgb="FF33CCFF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816551</xdr:colOff>
      <xdr:row>3</xdr:row>
      <xdr:rowOff>135948</xdr:rowOff>
    </xdr:from>
    <xdr:to>
      <xdr:col>10</xdr:col>
      <xdr:colOff>303067</xdr:colOff>
      <xdr:row>15</xdr:row>
      <xdr:rowOff>233796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0273B48-C93D-4920-AC6B-F52F00778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5778" y="1244312"/>
          <a:ext cx="4500130" cy="2747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C4508-1482-4A54-AEEB-F2FCA86C6512}">
  <sheetPr>
    <pageSetUpPr fitToPage="1"/>
  </sheetPr>
  <dimension ref="A1:Z59"/>
  <sheetViews>
    <sheetView showGridLines="0" showRowColHeaders="0" tabSelected="1" zoomScaleNormal="100" zoomScaleSheetLayoutView="110" workbookViewId="0">
      <selection activeCell="C9" sqref="C9:D9"/>
    </sheetView>
  </sheetViews>
  <sheetFormatPr defaultRowHeight="18.75" x14ac:dyDescent="0.4"/>
  <cols>
    <col min="1" max="1" width="1.25" customWidth="1"/>
    <col min="2" max="2" width="15.25" customWidth="1"/>
    <col min="3" max="5" width="11.375" customWidth="1"/>
    <col min="6" max="6" width="13.75" customWidth="1"/>
    <col min="7" max="8" width="11.375" customWidth="1"/>
    <col min="11" max="11" width="6.375" customWidth="1"/>
    <col min="14" max="15" width="9" customWidth="1"/>
    <col min="16" max="16" width="5.875" customWidth="1"/>
    <col min="17" max="17" width="15" customWidth="1"/>
    <col min="18" max="18" width="9" customWidth="1"/>
    <col min="19" max="19" width="11" customWidth="1"/>
    <col min="20" max="20" width="17.5" customWidth="1"/>
    <col min="21" max="21" width="14.5" customWidth="1"/>
    <col min="22" max="22" width="16.875" customWidth="1"/>
    <col min="23" max="24" width="12.375" customWidth="1"/>
    <col min="25" max="25" width="9" customWidth="1"/>
  </cols>
  <sheetData>
    <row r="1" spans="1:26" ht="57" customHeight="1" thickTop="1" thickBot="1" x14ac:dyDescent="0.45">
      <c r="A1" s="16"/>
      <c r="B1" s="99" t="s">
        <v>48</v>
      </c>
      <c r="C1" s="100"/>
      <c r="D1" s="100"/>
      <c r="E1" s="101"/>
      <c r="F1" s="2"/>
      <c r="G1" s="2"/>
      <c r="H1" s="2"/>
      <c r="I1" s="2"/>
      <c r="J1" s="2"/>
      <c r="K1" s="2"/>
      <c r="L1" s="15"/>
      <c r="M1" s="15"/>
      <c r="N1" s="45"/>
      <c r="O1" s="45"/>
      <c r="P1" s="45"/>
      <c r="Q1" s="45"/>
      <c r="R1" s="45"/>
      <c r="S1" s="46"/>
      <c r="T1" s="46"/>
      <c r="U1" s="46"/>
      <c r="V1" s="46"/>
      <c r="W1" s="46"/>
      <c r="X1" s="46"/>
      <c r="Y1" s="47"/>
      <c r="Z1" s="48"/>
    </row>
    <row r="2" spans="1:26" ht="15" customHeight="1" thickTop="1" x14ac:dyDescent="0.4">
      <c r="A2" s="16"/>
      <c r="B2" s="6" t="s">
        <v>21</v>
      </c>
      <c r="C2" s="7"/>
      <c r="D2" s="7"/>
      <c r="E2" s="7"/>
      <c r="F2" s="2"/>
      <c r="G2" s="2"/>
      <c r="H2" s="2"/>
      <c r="I2" s="2"/>
      <c r="J2" s="2"/>
      <c r="K2" s="2"/>
      <c r="L2" s="15"/>
      <c r="M2" s="15"/>
      <c r="N2" s="45"/>
      <c r="O2" s="45"/>
      <c r="P2" s="45"/>
      <c r="Q2" s="45"/>
      <c r="R2" s="45"/>
      <c r="S2" s="46"/>
      <c r="T2" s="46"/>
      <c r="U2" s="46"/>
      <c r="V2" s="46"/>
      <c r="W2" s="46"/>
      <c r="X2" s="46"/>
      <c r="Y2" s="47"/>
      <c r="Z2" s="48"/>
    </row>
    <row r="3" spans="1:26" ht="15" customHeight="1" x14ac:dyDescent="0.4">
      <c r="A3" s="16"/>
      <c r="B3" s="4" t="s">
        <v>42</v>
      </c>
      <c r="C3" s="8"/>
      <c r="D3" s="8"/>
      <c r="E3" s="8"/>
      <c r="F3" s="2"/>
      <c r="G3" s="2"/>
      <c r="H3" s="2"/>
      <c r="I3" s="2"/>
      <c r="J3" s="2"/>
      <c r="K3" s="2"/>
      <c r="L3" s="15"/>
      <c r="M3" s="15"/>
      <c r="N3" s="45"/>
      <c r="O3" s="53" t="s">
        <v>23</v>
      </c>
      <c r="P3" s="53"/>
      <c r="Q3" s="53" t="s">
        <v>35</v>
      </c>
      <c r="R3" s="55"/>
      <c r="S3" s="59" t="s">
        <v>3</v>
      </c>
      <c r="T3" s="59"/>
      <c r="U3" s="56"/>
      <c r="V3" s="56"/>
      <c r="W3" s="56"/>
      <c r="X3" s="56"/>
      <c r="Y3" s="14"/>
      <c r="Z3" s="13"/>
    </row>
    <row r="4" spans="1:26" ht="15" customHeight="1" x14ac:dyDescent="0.5">
      <c r="A4" s="16"/>
      <c r="B4" s="4" t="s">
        <v>43</v>
      </c>
      <c r="C4" s="2"/>
      <c r="D4" s="2"/>
      <c r="E4" s="2"/>
      <c r="F4" s="2"/>
      <c r="G4" s="2"/>
      <c r="H4" s="2"/>
      <c r="I4" s="2"/>
      <c r="J4" s="2"/>
      <c r="K4" s="2"/>
      <c r="L4" s="15"/>
      <c r="M4" s="15"/>
      <c r="N4" s="45"/>
      <c r="O4" s="53" t="s">
        <v>24</v>
      </c>
      <c r="P4" s="53"/>
      <c r="Q4" s="54" t="s">
        <v>31</v>
      </c>
      <c r="R4" s="55"/>
      <c r="S4" s="60" t="s">
        <v>4</v>
      </c>
      <c r="T4" s="61" t="s">
        <v>44</v>
      </c>
      <c r="U4" s="56"/>
      <c r="V4" s="56"/>
      <c r="W4" s="56"/>
      <c r="X4" s="56"/>
      <c r="Y4" s="14"/>
      <c r="Z4" s="13"/>
    </row>
    <row r="5" spans="1:26" ht="15" customHeight="1" x14ac:dyDescent="0.4">
      <c r="A5" s="16"/>
      <c r="B5" s="4" t="s">
        <v>41</v>
      </c>
      <c r="C5" s="2"/>
      <c r="D5" s="2"/>
      <c r="E5" s="2"/>
      <c r="F5" s="2"/>
      <c r="G5" s="2"/>
      <c r="H5" s="2"/>
      <c r="I5" s="2"/>
      <c r="J5" s="2"/>
      <c r="K5" s="2"/>
      <c r="L5" s="15"/>
      <c r="M5" s="15"/>
      <c r="N5" s="45"/>
      <c r="O5" s="54">
        <v>13</v>
      </c>
      <c r="P5" s="54"/>
      <c r="Q5" s="62" t="str">
        <f>IF($C$9=O12,220000,IF($C$9=O11,55000,IF($C$9=O10,18700,IF($C$9=O9,8800,IF($C$9=O8,4400,IF($C$9=O7,1430,IF($C$9=O6,825,IF($C$9=O5,803,"ﾒｰﾀｰ口径をお選びください"))))))))</f>
        <v>ﾒｰﾀｰ口径をお選びください</v>
      </c>
      <c r="R5" s="55" t="s">
        <v>32</v>
      </c>
      <c r="S5" s="63" t="s">
        <v>5</v>
      </c>
      <c r="T5" s="64">
        <f>U5*1.1</f>
        <v>802.99999999999989</v>
      </c>
      <c r="U5" s="58">
        <v>729.99999999999989</v>
      </c>
      <c r="V5" s="56"/>
      <c r="W5" s="56"/>
      <c r="X5" s="56"/>
      <c r="Y5" s="14"/>
      <c r="Z5" s="13"/>
    </row>
    <row r="6" spans="1:26" ht="15" customHeight="1" x14ac:dyDescent="0.4">
      <c r="A6" s="16"/>
      <c r="B6" s="2"/>
      <c r="C6" s="2"/>
      <c r="D6" s="2"/>
      <c r="E6" s="2"/>
      <c r="F6" s="2"/>
      <c r="G6" s="2"/>
      <c r="H6" s="2"/>
      <c r="I6" s="2"/>
      <c r="J6" s="2"/>
      <c r="K6" s="2"/>
      <c r="L6" s="15"/>
      <c r="M6" s="15"/>
      <c r="N6" s="45"/>
      <c r="O6" s="54">
        <v>20</v>
      </c>
      <c r="P6" s="54"/>
      <c r="Q6" s="54"/>
      <c r="R6" s="55"/>
      <c r="S6" s="63" t="s">
        <v>6</v>
      </c>
      <c r="T6" s="64">
        <f t="shared" ref="T6:T12" si="0">U6*1.1</f>
        <v>825.00000000000011</v>
      </c>
      <c r="U6" s="58">
        <v>750</v>
      </c>
      <c r="V6" s="56"/>
      <c r="W6" s="56"/>
      <c r="X6" s="56"/>
      <c r="Y6" s="14"/>
      <c r="Z6" s="13"/>
    </row>
    <row r="7" spans="1:26" ht="15" customHeight="1" x14ac:dyDescent="0.4">
      <c r="A7" s="16"/>
      <c r="B7" s="3"/>
      <c r="C7" s="3"/>
      <c r="D7" s="3"/>
      <c r="E7" s="3"/>
      <c r="F7" s="3"/>
      <c r="G7" s="3"/>
      <c r="H7" s="3"/>
      <c r="I7" s="3"/>
      <c r="J7" s="3"/>
      <c r="K7" s="3"/>
      <c r="L7" s="15"/>
      <c r="M7" s="15"/>
      <c r="N7" s="45"/>
      <c r="O7" s="54">
        <v>25</v>
      </c>
      <c r="P7" s="54"/>
      <c r="Q7" s="54"/>
      <c r="R7" s="55"/>
      <c r="S7" s="63" t="s">
        <v>7</v>
      </c>
      <c r="T7" s="64">
        <f t="shared" si="0"/>
        <v>1430.0000000000002</v>
      </c>
      <c r="U7" s="58">
        <v>1300</v>
      </c>
      <c r="V7" s="56"/>
      <c r="W7" s="56"/>
      <c r="X7" s="56"/>
      <c r="Y7" s="14"/>
      <c r="Z7" s="13"/>
    </row>
    <row r="8" spans="1:26" ht="19.5" thickBot="1" x14ac:dyDescent="0.45">
      <c r="A8" s="16"/>
      <c r="B8" s="9" t="s">
        <v>29</v>
      </c>
      <c r="C8" s="2"/>
      <c r="D8" s="2"/>
      <c r="E8" s="2"/>
      <c r="F8" s="4"/>
      <c r="G8" s="2"/>
      <c r="H8" s="2"/>
      <c r="I8" s="2"/>
      <c r="J8" s="2"/>
      <c r="K8" s="2"/>
      <c r="L8" s="15"/>
      <c r="M8" s="15"/>
      <c r="N8" s="45"/>
      <c r="O8" s="54">
        <v>40</v>
      </c>
      <c r="P8" s="54"/>
      <c r="Q8" s="54" t="s">
        <v>33</v>
      </c>
      <c r="R8" s="55"/>
      <c r="S8" s="63" t="s">
        <v>8</v>
      </c>
      <c r="T8" s="64">
        <f t="shared" si="0"/>
        <v>4400</v>
      </c>
      <c r="U8" s="58">
        <v>3999.9999999999995</v>
      </c>
      <c r="V8" s="56"/>
      <c r="W8" s="56"/>
      <c r="X8" s="56"/>
      <c r="Y8" s="14"/>
      <c r="Z8" s="13"/>
    </row>
    <row r="9" spans="1:26" ht="19.5" customHeight="1" thickBot="1" x14ac:dyDescent="0.45">
      <c r="A9" s="16"/>
      <c r="B9" s="2"/>
      <c r="C9" s="102"/>
      <c r="D9" s="103"/>
      <c r="E9" s="11" t="s">
        <v>26</v>
      </c>
      <c r="F9" s="2"/>
      <c r="G9" s="2"/>
      <c r="H9" s="2"/>
      <c r="I9" s="2"/>
      <c r="J9" s="2"/>
      <c r="K9" s="2"/>
      <c r="L9" s="15"/>
      <c r="M9" s="15"/>
      <c r="N9" s="45"/>
      <c r="O9" s="54">
        <v>50</v>
      </c>
      <c r="P9" s="54"/>
      <c r="Q9" s="65" t="str">
        <f>IF($C$9&gt;0,IF($C$13&gt;O12,INT(U19+($C$13-100)*V19)+$Q$5,IF($C$13&gt;100,INT(U19+($C$13-100)*V19)+$Q$5,IF($C$13&gt;50,INT(U18+($C$13-50)*V18+$Q$5),IF($C$13&gt;25,INT(U17+($C$13-25)*V17+$Q$5),IF($C$13&gt;10,INT(U16+($C$13-10)*V16+$Q$5),INT(V15*$C$13+$Q$5)))))),"口径、使用量を入力してください")</f>
        <v>口径、使用量を入力してください</v>
      </c>
      <c r="R9" s="55" t="s">
        <v>34</v>
      </c>
      <c r="S9" s="63" t="s">
        <v>9</v>
      </c>
      <c r="T9" s="64">
        <f t="shared" si="0"/>
        <v>8800</v>
      </c>
      <c r="U9" s="58">
        <v>7999.9999999999991</v>
      </c>
      <c r="V9" s="56"/>
      <c r="W9" s="56"/>
      <c r="X9" s="56"/>
      <c r="Y9" s="14"/>
      <c r="Z9" s="13"/>
    </row>
    <row r="10" spans="1:26" ht="19.5" customHeight="1" x14ac:dyDescent="0.4">
      <c r="A10" s="16"/>
      <c r="B10" s="2"/>
      <c r="C10" s="2" t="s">
        <v>38</v>
      </c>
      <c r="D10" s="2"/>
      <c r="E10" s="2"/>
      <c r="F10" s="2"/>
      <c r="G10" s="2"/>
      <c r="H10" s="2"/>
      <c r="I10" s="2"/>
      <c r="J10" s="2"/>
      <c r="K10" s="2"/>
      <c r="L10" s="15"/>
      <c r="M10" s="15"/>
      <c r="N10" s="45"/>
      <c r="O10" s="54">
        <v>75</v>
      </c>
      <c r="P10" s="54"/>
      <c r="Q10" s="54"/>
      <c r="R10" s="55"/>
      <c r="S10" s="63" t="s">
        <v>10</v>
      </c>
      <c r="T10" s="64">
        <f t="shared" si="0"/>
        <v>18700</v>
      </c>
      <c r="U10" s="58">
        <v>17000</v>
      </c>
      <c r="V10" s="56"/>
      <c r="W10" s="56"/>
      <c r="X10" s="56"/>
      <c r="Y10" s="14"/>
      <c r="Z10" s="13"/>
    </row>
    <row r="11" spans="1:26" ht="15" customHeight="1" x14ac:dyDescent="0.4">
      <c r="A11" s="16"/>
      <c r="B11" s="2"/>
      <c r="C11" s="2"/>
      <c r="D11" s="2"/>
      <c r="E11" s="2"/>
      <c r="F11" s="2"/>
      <c r="G11" s="2"/>
      <c r="H11" s="2"/>
      <c r="I11" s="2"/>
      <c r="J11" s="2"/>
      <c r="K11" s="2"/>
      <c r="L11" s="15"/>
      <c r="M11" s="15"/>
      <c r="N11" s="45"/>
      <c r="O11" s="54">
        <v>100</v>
      </c>
      <c r="P11" s="54"/>
      <c r="Q11" s="54"/>
      <c r="R11" s="55"/>
      <c r="S11" s="63" t="s">
        <v>11</v>
      </c>
      <c r="T11" s="64">
        <f t="shared" si="0"/>
        <v>55000.000000000007</v>
      </c>
      <c r="U11" s="58">
        <v>50000</v>
      </c>
      <c r="V11" s="56"/>
      <c r="W11" s="56"/>
      <c r="X11" s="56"/>
      <c r="Y11" s="14"/>
      <c r="Z11" s="13"/>
    </row>
    <row r="12" spans="1:26" ht="19.5" customHeight="1" thickBot="1" x14ac:dyDescent="0.45">
      <c r="A12" s="16"/>
      <c r="B12" s="9" t="s">
        <v>28</v>
      </c>
      <c r="C12" s="2"/>
      <c r="D12" s="2"/>
      <c r="E12" s="2"/>
      <c r="F12" s="2"/>
      <c r="G12" s="2"/>
      <c r="H12" s="2"/>
      <c r="I12" s="2"/>
      <c r="J12" s="2"/>
      <c r="K12" s="2"/>
      <c r="L12" s="15"/>
      <c r="M12" s="15"/>
      <c r="N12" s="45"/>
      <c r="O12" s="54" t="s">
        <v>25</v>
      </c>
      <c r="P12" s="54"/>
      <c r="Q12" s="54"/>
      <c r="R12" s="55"/>
      <c r="S12" s="66" t="s">
        <v>37</v>
      </c>
      <c r="T12" s="67">
        <f t="shared" si="0"/>
        <v>220000.00000000003</v>
      </c>
      <c r="U12" s="58">
        <v>200000</v>
      </c>
      <c r="V12" s="56"/>
      <c r="W12" s="56"/>
      <c r="X12" s="56"/>
      <c r="Y12" s="14"/>
      <c r="Z12" s="13"/>
    </row>
    <row r="13" spans="1:26" ht="19.5" customHeight="1" thickBot="1" x14ac:dyDescent="0.45">
      <c r="A13" s="16"/>
      <c r="B13" s="2"/>
      <c r="C13" s="102"/>
      <c r="D13" s="103"/>
      <c r="E13" s="9" t="s">
        <v>27</v>
      </c>
      <c r="F13" s="2"/>
      <c r="G13" s="2"/>
      <c r="H13" s="2"/>
      <c r="I13" s="2"/>
      <c r="J13" s="2"/>
      <c r="K13" s="2"/>
      <c r="L13" s="15"/>
      <c r="M13" s="15"/>
      <c r="N13" s="45"/>
      <c r="O13" s="55"/>
      <c r="P13" s="55"/>
      <c r="Q13" s="53" t="s">
        <v>36</v>
      </c>
      <c r="R13" s="55"/>
      <c r="S13" s="56"/>
      <c r="T13" s="56"/>
      <c r="U13" s="56"/>
      <c r="V13" s="56"/>
      <c r="W13" s="56"/>
      <c r="X13" s="56"/>
      <c r="Y13" s="14"/>
      <c r="Z13" s="13"/>
    </row>
    <row r="14" spans="1:26" ht="19.5" customHeight="1" x14ac:dyDescent="0.4">
      <c r="A14" s="16"/>
      <c r="B14" s="2"/>
      <c r="C14" s="2" t="s">
        <v>39</v>
      </c>
      <c r="D14" s="2"/>
      <c r="E14" s="2"/>
      <c r="F14" s="2"/>
      <c r="G14" s="2"/>
      <c r="H14" s="2"/>
      <c r="I14" s="2"/>
      <c r="J14" s="2"/>
      <c r="K14" s="2"/>
      <c r="L14" s="15"/>
      <c r="M14" s="15"/>
      <c r="N14" s="45"/>
      <c r="O14" s="55"/>
      <c r="P14" s="55"/>
      <c r="Q14" s="54" t="s">
        <v>31</v>
      </c>
      <c r="R14" s="55"/>
      <c r="S14" s="68" t="s">
        <v>13</v>
      </c>
      <c r="T14" s="69" t="s">
        <v>45</v>
      </c>
      <c r="U14" s="69" t="s">
        <v>46</v>
      </c>
      <c r="V14" s="70" t="s">
        <v>47</v>
      </c>
      <c r="W14" s="71" t="s">
        <v>14</v>
      </c>
      <c r="X14" s="57" t="s">
        <v>15</v>
      </c>
      <c r="Y14" s="14"/>
      <c r="Z14" s="13"/>
    </row>
    <row r="15" spans="1:26" ht="15" customHeight="1" thickBot="1" x14ac:dyDescent="0.45">
      <c r="A15" s="16"/>
      <c r="B15" s="2"/>
      <c r="C15" s="2"/>
      <c r="D15" s="2"/>
      <c r="E15" s="2"/>
      <c r="F15" s="2"/>
      <c r="G15" s="2"/>
      <c r="H15" s="2"/>
      <c r="I15" s="2"/>
      <c r="J15" s="2"/>
      <c r="K15" s="2"/>
      <c r="L15" s="15"/>
      <c r="M15" s="15"/>
      <c r="N15" s="45"/>
      <c r="O15" s="55"/>
      <c r="P15" s="55"/>
      <c r="Q15" s="62" t="str">
        <f>IF($C$9=O12,T31,IF($C$9=O11,T30,IF($C$9=O10,T29,IF($C$9=O9,T28,IF($C$9=O8,T27,IF($C$9=O7,T26,IF($C$9=O6,T25,IF($C$9=O5,T24,"ﾒｰﾀｰ口径をお選びください"))))))))</f>
        <v>ﾒｰﾀｰ口径をお選びください</v>
      </c>
      <c r="R15" s="55" t="s">
        <v>32</v>
      </c>
      <c r="S15" s="72">
        <v>0</v>
      </c>
      <c r="T15" s="72">
        <v>0</v>
      </c>
      <c r="U15" s="73">
        <v>0</v>
      </c>
      <c r="V15" s="73">
        <v>55</v>
      </c>
      <c r="W15" s="74">
        <f>U15/1.1</f>
        <v>0</v>
      </c>
      <c r="X15" s="58">
        <f>V15/1.1</f>
        <v>49.999999999999993</v>
      </c>
      <c r="Y15" s="14"/>
      <c r="Z15" s="13"/>
    </row>
    <row r="16" spans="1:26" ht="19.5" thickBot="1" x14ac:dyDescent="0.45">
      <c r="A16" s="16"/>
      <c r="B16" s="2"/>
      <c r="C16" s="1" t="s">
        <v>0</v>
      </c>
      <c r="D16" s="2"/>
      <c r="E16" s="11"/>
      <c r="F16" s="2"/>
      <c r="G16" s="2"/>
      <c r="H16" s="2"/>
      <c r="I16" s="2"/>
      <c r="J16" s="2"/>
      <c r="K16" s="2"/>
      <c r="L16" s="15"/>
      <c r="M16" s="15"/>
      <c r="N16" s="45"/>
      <c r="O16" s="55"/>
      <c r="P16" s="55"/>
      <c r="Q16" s="54"/>
      <c r="R16" s="55"/>
      <c r="S16" s="72">
        <v>11</v>
      </c>
      <c r="T16" s="72">
        <v>10</v>
      </c>
      <c r="U16" s="73">
        <v>550</v>
      </c>
      <c r="V16" s="73">
        <v>172.7</v>
      </c>
      <c r="W16" s="74">
        <f>U16/1.1</f>
        <v>499.99999999999994</v>
      </c>
      <c r="X16" s="58">
        <f t="shared" ref="W16:X19" si="1">V16/1.1</f>
        <v>156.99999999999997</v>
      </c>
      <c r="Y16" s="14"/>
      <c r="Z16" s="13"/>
    </row>
    <row r="17" spans="1:26" ht="15" customHeight="1" x14ac:dyDescent="0.4">
      <c r="A17" s="16"/>
      <c r="B17" s="2"/>
      <c r="C17" s="12"/>
      <c r="D17" s="10"/>
      <c r="E17" s="12"/>
      <c r="F17" s="2"/>
      <c r="G17" s="2"/>
      <c r="H17" s="2"/>
      <c r="I17" s="2"/>
      <c r="J17" s="2"/>
      <c r="K17" s="2"/>
      <c r="L17" s="15"/>
      <c r="M17" s="15"/>
      <c r="N17" s="45"/>
      <c r="O17" s="55"/>
      <c r="P17" s="55"/>
      <c r="Q17" s="54"/>
      <c r="R17" s="55"/>
      <c r="S17" s="72">
        <v>26</v>
      </c>
      <c r="T17" s="72">
        <v>25</v>
      </c>
      <c r="U17" s="73">
        <v>3140.5</v>
      </c>
      <c r="V17" s="73">
        <v>206.8</v>
      </c>
      <c r="W17" s="74">
        <f t="shared" si="1"/>
        <v>2854.9999999999995</v>
      </c>
      <c r="X17" s="58">
        <f t="shared" si="1"/>
        <v>188</v>
      </c>
      <c r="Y17" s="14"/>
      <c r="Z17" s="13"/>
    </row>
    <row r="18" spans="1:26" ht="15" customHeight="1" thickBot="1" x14ac:dyDescent="0.45">
      <c r="A18" s="16"/>
      <c r="B18" s="2"/>
      <c r="C18" s="2"/>
      <c r="D18" s="5"/>
      <c r="E18" s="10"/>
      <c r="F18" s="5" t="s">
        <v>18</v>
      </c>
      <c r="G18" s="3"/>
      <c r="H18" s="3"/>
      <c r="I18" s="3"/>
      <c r="J18" s="3"/>
      <c r="K18" s="2"/>
      <c r="L18" s="15"/>
      <c r="M18" s="15"/>
      <c r="N18" s="45"/>
      <c r="O18" s="55"/>
      <c r="P18" s="55"/>
      <c r="Q18" s="54" t="s">
        <v>33</v>
      </c>
      <c r="R18" s="55"/>
      <c r="S18" s="72">
        <v>51</v>
      </c>
      <c r="T18" s="72">
        <v>50</v>
      </c>
      <c r="U18" s="73">
        <v>8310.5</v>
      </c>
      <c r="V18" s="73">
        <v>242</v>
      </c>
      <c r="W18" s="74">
        <f t="shared" si="1"/>
        <v>7554.9999999999991</v>
      </c>
      <c r="X18" s="58">
        <f t="shared" si="1"/>
        <v>219.99999999999997</v>
      </c>
      <c r="Y18" s="14"/>
      <c r="Z18" s="13"/>
    </row>
    <row r="19" spans="1:26" ht="24.95" customHeight="1" thickBot="1" x14ac:dyDescent="0.45">
      <c r="A19" s="16"/>
      <c r="B19" s="9" t="s">
        <v>19</v>
      </c>
      <c r="C19" s="94" t="str">
        <f>Q19</f>
        <v>口径、使用量を入力してください</v>
      </c>
      <c r="D19" s="104"/>
      <c r="E19" s="104"/>
      <c r="F19" s="98"/>
      <c r="G19" s="3" t="s">
        <v>32</v>
      </c>
      <c r="H19" s="3"/>
      <c r="I19" s="3"/>
      <c r="J19" s="3"/>
      <c r="K19" s="2"/>
      <c r="L19" s="15"/>
      <c r="M19" s="15"/>
      <c r="N19" s="45"/>
      <c r="O19" s="75"/>
      <c r="P19" s="55"/>
      <c r="Q19" s="65" t="str">
        <f>IF($C$9&gt;0,IF($C$13&gt;O12,INT(U39+($C$13-100)*V39)+$Q$15,IF($C$13&gt;100,INT(U39+($C$13-100)*V39)+$Q$15,IF($C$13&gt;50,INT(U38+($C$13-50)*V38+$Q$15),IF($C$13&gt;25,INT(U37+($C$13-25)*V37+$Q$15),IF($C$13&gt;10,INT(U36+($C$13-10)*V36+$Q$15),INT(V35*$C$13+$Q$15)))))),"口径、使用量を入力してください")</f>
        <v>口径、使用量を入力してください</v>
      </c>
      <c r="R19" s="55" t="s">
        <v>34</v>
      </c>
      <c r="S19" s="72">
        <v>101</v>
      </c>
      <c r="T19" s="72">
        <v>100</v>
      </c>
      <c r="U19" s="73">
        <v>20410.5</v>
      </c>
      <c r="V19" s="73">
        <v>277.2</v>
      </c>
      <c r="W19" s="74">
        <f t="shared" si="1"/>
        <v>18555</v>
      </c>
      <c r="X19" s="58">
        <f t="shared" si="1"/>
        <v>251.99999999999997</v>
      </c>
      <c r="Y19" s="14"/>
      <c r="Z19" s="13"/>
    </row>
    <row r="20" spans="1:26" ht="24.95" customHeight="1" thickBot="1" x14ac:dyDescent="0.45">
      <c r="A20" s="16"/>
      <c r="B20" s="10"/>
      <c r="C20" s="2"/>
      <c r="D20" s="10"/>
      <c r="E20" s="2"/>
      <c r="F20" s="5" t="s">
        <v>18</v>
      </c>
      <c r="G20" s="2"/>
      <c r="H20" s="9" t="s">
        <v>2</v>
      </c>
      <c r="I20" s="97">
        <f>IF(C19=C21,0,C19-C21)</f>
        <v>0</v>
      </c>
      <c r="J20" s="98"/>
      <c r="K20" s="10" t="s">
        <v>1</v>
      </c>
      <c r="L20" s="16"/>
      <c r="M20" s="16"/>
      <c r="N20" s="45"/>
      <c r="O20" s="54"/>
      <c r="P20" s="55"/>
      <c r="Q20" s="55"/>
      <c r="R20" s="55"/>
      <c r="S20" s="76"/>
      <c r="T20" s="76"/>
      <c r="U20" s="76"/>
      <c r="V20" s="76"/>
      <c r="W20" s="76"/>
      <c r="X20" s="59"/>
      <c r="Y20" s="14"/>
      <c r="Z20" s="13"/>
    </row>
    <row r="21" spans="1:26" ht="24.95" customHeight="1" thickBot="1" x14ac:dyDescent="0.45">
      <c r="A21" s="16"/>
      <c r="B21" s="9" t="s">
        <v>20</v>
      </c>
      <c r="C21" s="94" t="str">
        <f>Q9</f>
        <v>口径、使用量を入力してください</v>
      </c>
      <c r="D21" s="95"/>
      <c r="E21" s="95"/>
      <c r="F21" s="96"/>
      <c r="G21" s="10" t="s">
        <v>32</v>
      </c>
      <c r="H21" s="10"/>
      <c r="I21" s="2"/>
      <c r="J21" s="3"/>
      <c r="K21" s="3"/>
      <c r="L21" s="15"/>
      <c r="M21" s="15"/>
      <c r="N21" s="45"/>
      <c r="O21" s="55"/>
      <c r="P21" s="55"/>
      <c r="Q21" s="55"/>
      <c r="R21" s="55"/>
      <c r="S21" s="76"/>
      <c r="T21" s="76"/>
      <c r="U21" s="76"/>
      <c r="V21" s="76"/>
      <c r="W21" s="76"/>
      <c r="X21" s="59"/>
      <c r="Y21" s="14"/>
      <c r="Z21" s="13"/>
    </row>
    <row r="22" spans="1:26" ht="15" customHeight="1" x14ac:dyDescent="0.4">
      <c r="A22" s="16"/>
      <c r="B22" s="2"/>
      <c r="C22" s="2"/>
      <c r="D22" s="10"/>
      <c r="E22" s="10"/>
      <c r="F22" s="2"/>
      <c r="G22" s="10"/>
      <c r="H22" s="10"/>
      <c r="I22" s="2"/>
      <c r="J22" s="2"/>
      <c r="K22" s="2"/>
      <c r="L22" s="15"/>
      <c r="M22" s="15"/>
      <c r="N22" s="45"/>
      <c r="O22" s="55"/>
      <c r="P22" s="55" t="s">
        <v>40</v>
      </c>
      <c r="Q22" s="77"/>
      <c r="R22" s="77"/>
      <c r="S22" s="76" t="s">
        <v>17</v>
      </c>
      <c r="T22" s="76"/>
      <c r="U22" s="78"/>
      <c r="V22" s="76"/>
      <c r="W22" s="76"/>
      <c r="X22" s="59"/>
      <c r="Y22" s="14"/>
      <c r="Z22" s="13"/>
    </row>
    <row r="23" spans="1:26" ht="15" customHeight="1" x14ac:dyDescent="0.5">
      <c r="A23" s="16"/>
      <c r="B23" s="2" t="s">
        <v>30</v>
      </c>
      <c r="C23" s="10"/>
      <c r="D23" s="10"/>
      <c r="E23" s="10"/>
      <c r="F23" s="2"/>
      <c r="G23" s="10"/>
      <c r="H23" s="10"/>
      <c r="I23" s="2"/>
      <c r="J23" s="4"/>
      <c r="K23" s="2"/>
      <c r="L23" s="15"/>
      <c r="M23" s="15"/>
      <c r="N23" s="16"/>
      <c r="O23" s="55"/>
      <c r="P23" s="55"/>
      <c r="Q23" s="55"/>
      <c r="R23" s="55"/>
      <c r="S23" s="79" t="s">
        <v>4</v>
      </c>
      <c r="T23" s="79" t="s">
        <v>44</v>
      </c>
      <c r="U23" s="80"/>
      <c r="V23" s="81"/>
      <c r="W23" s="76"/>
      <c r="X23" s="59"/>
      <c r="Y23" s="14"/>
      <c r="Z23" s="13"/>
    </row>
    <row r="24" spans="1:26" ht="15" customHeight="1" x14ac:dyDescent="0.4">
      <c r="A24" s="16"/>
      <c r="B24" s="2" t="s">
        <v>22</v>
      </c>
      <c r="C24" s="10"/>
      <c r="D24" s="10"/>
      <c r="E24" s="10"/>
      <c r="F24" s="10"/>
      <c r="G24" s="10"/>
      <c r="H24" s="10"/>
      <c r="I24" s="2"/>
      <c r="J24" s="4"/>
      <c r="K24" s="2"/>
      <c r="L24" s="15"/>
      <c r="M24" s="15"/>
      <c r="N24" s="16"/>
      <c r="O24" s="55"/>
      <c r="P24" s="55"/>
      <c r="Q24" s="55"/>
      <c r="R24" s="55"/>
      <c r="S24" s="82" t="s">
        <v>5</v>
      </c>
      <c r="T24" s="83">
        <f>U24*1.1</f>
        <v>1045</v>
      </c>
      <c r="U24" s="84">
        <v>950</v>
      </c>
      <c r="V24" s="85"/>
      <c r="W24" s="76"/>
      <c r="X24" s="59"/>
      <c r="Y24" s="14"/>
      <c r="Z24" s="13"/>
    </row>
    <row r="25" spans="1:26" ht="15" customHeight="1" x14ac:dyDescent="0.4">
      <c r="A25" s="16"/>
      <c r="B25" s="3"/>
      <c r="C25" s="3"/>
      <c r="D25" s="3"/>
      <c r="E25" s="3"/>
      <c r="F25" s="3"/>
      <c r="G25" s="3"/>
      <c r="H25" s="3"/>
      <c r="I25" s="3"/>
      <c r="J25" s="4"/>
      <c r="K25" s="2"/>
      <c r="L25" s="15"/>
      <c r="M25" s="15"/>
      <c r="N25" s="16"/>
      <c r="O25" s="55"/>
      <c r="P25" s="55"/>
      <c r="Q25" s="55"/>
      <c r="R25" s="55"/>
      <c r="S25" s="82" t="s">
        <v>6</v>
      </c>
      <c r="T25" s="83">
        <f t="shared" ref="T25:T31" si="2">U25*1.1</f>
        <v>1078</v>
      </c>
      <c r="U25" s="84">
        <v>980</v>
      </c>
      <c r="V25" s="85"/>
      <c r="W25" s="76"/>
      <c r="X25" s="59"/>
      <c r="Y25" s="14"/>
      <c r="Z25" s="13"/>
    </row>
    <row r="26" spans="1:26" x14ac:dyDescent="0.4">
      <c r="A26" s="16"/>
      <c r="B26" s="16"/>
      <c r="C26" s="16"/>
      <c r="D26" s="16"/>
      <c r="E26" s="16"/>
      <c r="F26" s="16"/>
      <c r="G26" s="16"/>
      <c r="H26" s="16"/>
      <c r="I26" s="16"/>
      <c r="J26" s="29"/>
      <c r="K26" s="15"/>
      <c r="L26" s="15"/>
      <c r="M26" s="15"/>
      <c r="N26" s="16"/>
      <c r="O26" s="55"/>
      <c r="P26" s="55"/>
      <c r="Q26" s="55"/>
      <c r="R26" s="55"/>
      <c r="S26" s="82" t="s">
        <v>7</v>
      </c>
      <c r="T26" s="83">
        <f t="shared" si="2"/>
        <v>1815.0000000000002</v>
      </c>
      <c r="U26" s="84">
        <v>1650</v>
      </c>
      <c r="V26" s="85"/>
      <c r="W26" s="76"/>
      <c r="X26" s="59"/>
      <c r="Y26" s="14"/>
      <c r="Z26" s="13"/>
    </row>
    <row r="27" spans="1:26" x14ac:dyDescent="0.4">
      <c r="A27" s="16"/>
      <c r="B27" s="15"/>
      <c r="C27" s="15"/>
      <c r="D27" s="15"/>
      <c r="E27" s="15"/>
      <c r="F27" s="15"/>
      <c r="G27" s="15"/>
      <c r="H27" s="15"/>
      <c r="I27" s="15"/>
      <c r="J27" s="30"/>
      <c r="K27" s="15"/>
      <c r="L27" s="15"/>
      <c r="M27" s="15"/>
      <c r="N27" s="16"/>
      <c r="O27" s="55"/>
      <c r="P27" s="55"/>
      <c r="Q27" s="55"/>
      <c r="R27" s="55"/>
      <c r="S27" s="82" t="s">
        <v>8</v>
      </c>
      <c r="T27" s="83">
        <f t="shared" si="2"/>
        <v>5511</v>
      </c>
      <c r="U27" s="84">
        <v>5010</v>
      </c>
      <c r="V27" s="85"/>
      <c r="W27" s="76"/>
      <c r="X27" s="59"/>
      <c r="Y27" s="14"/>
      <c r="Z27" s="13"/>
    </row>
    <row r="28" spans="1:26" x14ac:dyDescent="0.4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55"/>
      <c r="P28" s="55"/>
      <c r="Q28" s="55"/>
      <c r="R28" s="55"/>
      <c r="S28" s="82" t="s">
        <v>9</v>
      </c>
      <c r="T28" s="83">
        <f t="shared" si="2"/>
        <v>10978</v>
      </c>
      <c r="U28" s="84">
        <v>9980</v>
      </c>
      <c r="V28" s="85"/>
      <c r="W28" s="76"/>
      <c r="X28" s="59"/>
      <c r="Y28" s="14"/>
      <c r="Z28" s="13"/>
    </row>
    <row r="29" spans="1:26" x14ac:dyDescent="0.4">
      <c r="A29" s="16"/>
      <c r="B29" s="16"/>
      <c r="C29" s="28"/>
      <c r="D29" s="28"/>
      <c r="E29" s="28"/>
      <c r="F29" s="28"/>
      <c r="G29" s="28"/>
      <c r="H29" s="28"/>
      <c r="I29" s="16"/>
      <c r="J29" s="16"/>
      <c r="K29" s="16"/>
      <c r="L29" s="16"/>
      <c r="M29" s="16"/>
      <c r="N29" s="16"/>
      <c r="O29" s="55"/>
      <c r="P29" s="55"/>
      <c r="Q29" s="55"/>
      <c r="R29" s="55"/>
      <c r="S29" s="82" t="s">
        <v>10</v>
      </c>
      <c r="T29" s="83">
        <f t="shared" si="2"/>
        <v>22913.000000000004</v>
      </c>
      <c r="U29" s="84">
        <v>20830</v>
      </c>
      <c r="V29" s="85"/>
      <c r="W29" s="76"/>
      <c r="X29" s="59"/>
      <c r="Y29" s="14"/>
      <c r="Z29" s="13"/>
    </row>
    <row r="30" spans="1:26" x14ac:dyDescent="0.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55"/>
      <c r="P30" s="55"/>
      <c r="Q30" s="55"/>
      <c r="R30" s="55"/>
      <c r="S30" s="82" t="s">
        <v>11</v>
      </c>
      <c r="T30" s="83">
        <f t="shared" si="2"/>
        <v>68090</v>
      </c>
      <c r="U30" s="84">
        <v>61900</v>
      </c>
      <c r="V30" s="85"/>
      <c r="W30" s="76"/>
      <c r="X30" s="59"/>
      <c r="Y30" s="14"/>
      <c r="Z30" s="13"/>
    </row>
    <row r="31" spans="1:26" x14ac:dyDescent="0.4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55"/>
      <c r="P31" s="55"/>
      <c r="Q31" s="55"/>
      <c r="R31" s="55"/>
      <c r="S31" s="82" t="s">
        <v>12</v>
      </c>
      <c r="T31" s="83">
        <f t="shared" si="2"/>
        <v>266354</v>
      </c>
      <c r="U31" s="84">
        <v>242140</v>
      </c>
      <c r="V31" s="85"/>
      <c r="W31" s="76"/>
      <c r="X31" s="59"/>
      <c r="Y31" s="14"/>
      <c r="Z31" s="13"/>
    </row>
    <row r="32" spans="1:26" x14ac:dyDescent="0.4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55"/>
      <c r="P32" s="55"/>
      <c r="Q32" s="55"/>
      <c r="R32" s="55"/>
      <c r="S32" s="82"/>
      <c r="T32" s="83"/>
      <c r="U32" s="84"/>
      <c r="V32" s="81"/>
      <c r="W32" s="76"/>
      <c r="X32" s="59"/>
      <c r="Y32" s="14"/>
      <c r="Z32" s="13"/>
    </row>
    <row r="33" spans="1:26" x14ac:dyDescent="0.4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55"/>
      <c r="P33" s="55"/>
      <c r="Q33" s="55"/>
      <c r="R33" s="55"/>
      <c r="S33" s="86" t="s">
        <v>16</v>
      </c>
      <c r="T33" s="83"/>
      <c r="U33" s="84"/>
      <c r="V33" s="81"/>
      <c r="W33" s="76"/>
      <c r="X33" s="59"/>
      <c r="Y33" s="14"/>
      <c r="Z33" s="13"/>
    </row>
    <row r="34" spans="1:26" ht="24" x14ac:dyDescent="0.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55"/>
      <c r="P34" s="55"/>
      <c r="Q34" s="55"/>
      <c r="R34" s="55"/>
      <c r="S34" s="87" t="s">
        <v>13</v>
      </c>
      <c r="T34" s="88" t="s">
        <v>45</v>
      </c>
      <c r="U34" s="88" t="s">
        <v>46</v>
      </c>
      <c r="V34" s="89" t="s">
        <v>47</v>
      </c>
      <c r="W34" s="71" t="s">
        <v>14</v>
      </c>
      <c r="X34" s="57" t="s">
        <v>15</v>
      </c>
      <c r="Y34" s="34"/>
      <c r="Z34" s="50"/>
    </row>
    <row r="35" spans="1:26" x14ac:dyDescent="0.4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55"/>
      <c r="P35" s="55"/>
      <c r="Q35" s="55"/>
      <c r="R35" s="55"/>
      <c r="S35" s="90">
        <v>0</v>
      </c>
      <c r="T35" s="90">
        <v>0</v>
      </c>
      <c r="U35" s="91">
        <f>W35*1.1</f>
        <v>0</v>
      </c>
      <c r="V35" s="91">
        <f>X35*1.1</f>
        <v>66</v>
      </c>
      <c r="W35" s="74">
        <v>0</v>
      </c>
      <c r="X35" s="58">
        <v>60</v>
      </c>
      <c r="Y35" s="52"/>
      <c r="Z35" s="50"/>
    </row>
    <row r="36" spans="1:26" x14ac:dyDescent="0.4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55"/>
      <c r="P36" s="55"/>
      <c r="Q36" s="55"/>
      <c r="R36" s="55"/>
      <c r="S36" s="90">
        <v>11</v>
      </c>
      <c r="T36" s="90">
        <v>10</v>
      </c>
      <c r="U36" s="91">
        <f t="shared" ref="U36:V39" si="3">W36*1.1</f>
        <v>660</v>
      </c>
      <c r="V36" s="91">
        <f t="shared" si="3"/>
        <v>221.10000000000002</v>
      </c>
      <c r="W36" s="74">
        <f>X35*10</f>
        <v>600</v>
      </c>
      <c r="X36" s="58">
        <v>201</v>
      </c>
      <c r="Y36" s="52"/>
      <c r="Z36" s="50"/>
    </row>
    <row r="37" spans="1:26" x14ac:dyDescent="0.4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55"/>
      <c r="P37" s="55"/>
      <c r="Q37" s="55"/>
      <c r="R37" s="55"/>
      <c r="S37" s="92">
        <v>26</v>
      </c>
      <c r="T37" s="92">
        <v>25</v>
      </c>
      <c r="U37" s="93">
        <f t="shared" si="3"/>
        <v>3976.5000000000005</v>
      </c>
      <c r="V37" s="93">
        <f t="shared" si="3"/>
        <v>265.10000000000002</v>
      </c>
      <c r="W37" s="58">
        <f>X36*15+W36</f>
        <v>3615</v>
      </c>
      <c r="X37" s="58">
        <v>241</v>
      </c>
      <c r="Y37" s="52"/>
      <c r="Z37" s="50"/>
    </row>
    <row r="38" spans="1:26" x14ac:dyDescent="0.4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55"/>
      <c r="P38" s="55"/>
      <c r="Q38" s="55"/>
      <c r="R38" s="55"/>
      <c r="S38" s="92">
        <v>51</v>
      </c>
      <c r="T38" s="92">
        <v>50</v>
      </c>
      <c r="U38" s="93">
        <f t="shared" si="3"/>
        <v>10604</v>
      </c>
      <c r="V38" s="93">
        <f t="shared" si="3"/>
        <v>309.10000000000002</v>
      </c>
      <c r="W38" s="58">
        <f>X37*25+W37</f>
        <v>9640</v>
      </c>
      <c r="X38" s="58">
        <v>281</v>
      </c>
      <c r="Y38" s="52"/>
      <c r="Z38" s="50"/>
    </row>
    <row r="39" spans="1:26" x14ac:dyDescent="0.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55"/>
      <c r="P39" s="55"/>
      <c r="Q39" s="55"/>
      <c r="R39" s="55"/>
      <c r="S39" s="92">
        <v>101</v>
      </c>
      <c r="T39" s="92">
        <v>100</v>
      </c>
      <c r="U39" s="93">
        <f t="shared" si="3"/>
        <v>26059.000000000004</v>
      </c>
      <c r="V39" s="93">
        <f t="shared" si="3"/>
        <v>354.20000000000005</v>
      </c>
      <c r="W39" s="58">
        <f>X38*50+W38</f>
        <v>23690</v>
      </c>
      <c r="X39" s="58">
        <v>322</v>
      </c>
      <c r="Y39" s="52"/>
      <c r="Z39" s="50"/>
    </row>
    <row r="40" spans="1:26" x14ac:dyDescent="0.4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/>
      <c r="P40" s="17"/>
      <c r="Q40" s="17"/>
      <c r="R40" s="17"/>
      <c r="S40" s="24"/>
      <c r="T40" s="19"/>
      <c r="U40" s="23"/>
      <c r="V40" s="22"/>
      <c r="W40" s="18"/>
      <c r="X40" s="18"/>
      <c r="Y40" s="14"/>
      <c r="Z40" s="13"/>
    </row>
    <row r="41" spans="1:26" x14ac:dyDescent="0.4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  <c r="P41" s="17"/>
      <c r="Q41" s="31"/>
      <c r="R41" s="31"/>
      <c r="S41" s="25"/>
      <c r="T41" s="26"/>
      <c r="U41" s="26"/>
      <c r="V41" s="27"/>
      <c r="W41" s="21"/>
      <c r="X41" s="21"/>
      <c r="Y41" s="14"/>
      <c r="Z41" s="13"/>
    </row>
    <row r="42" spans="1:26" x14ac:dyDescent="0.4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/>
      <c r="P42" s="17"/>
      <c r="Q42" s="51"/>
      <c r="R42" s="51"/>
      <c r="S42" s="35"/>
      <c r="T42" s="35"/>
      <c r="U42" s="36"/>
      <c r="V42" s="36"/>
      <c r="W42" s="33"/>
      <c r="X42" s="20"/>
      <c r="Y42" s="14"/>
      <c r="Z42" s="13"/>
    </row>
    <row r="43" spans="1:26" x14ac:dyDescent="0.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49"/>
      <c r="P43" s="49"/>
      <c r="Q43" s="51"/>
      <c r="R43" s="51"/>
      <c r="S43" s="35"/>
      <c r="T43" s="35"/>
      <c r="U43" s="36"/>
      <c r="V43" s="36"/>
      <c r="W43" s="33"/>
      <c r="X43" s="33"/>
      <c r="Y43" s="34"/>
      <c r="Z43" s="50"/>
    </row>
    <row r="44" spans="1:26" x14ac:dyDescent="0.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49"/>
      <c r="P44" s="49"/>
      <c r="Q44" s="51"/>
      <c r="R44" s="51"/>
      <c r="S44" s="35"/>
      <c r="T44" s="35"/>
      <c r="U44" s="36"/>
      <c r="V44" s="36"/>
      <c r="W44" s="33"/>
      <c r="X44" s="33"/>
      <c r="Y44" s="34"/>
      <c r="Z44" s="50"/>
    </row>
    <row r="45" spans="1:26" x14ac:dyDescent="0.4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49"/>
      <c r="P45" s="49"/>
      <c r="Q45" s="51"/>
      <c r="R45" s="51"/>
      <c r="S45" s="35"/>
      <c r="T45" s="35"/>
      <c r="U45" s="36"/>
      <c r="V45" s="36"/>
      <c r="W45" s="33"/>
      <c r="X45" s="33"/>
      <c r="Y45" s="34"/>
      <c r="Z45" s="50"/>
    </row>
    <row r="46" spans="1:26" x14ac:dyDescent="0.4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49"/>
      <c r="P46" s="49"/>
      <c r="Q46" s="51"/>
      <c r="R46" s="51"/>
      <c r="S46" s="35"/>
      <c r="T46" s="35"/>
      <c r="U46" s="36"/>
      <c r="V46" s="36"/>
      <c r="W46" s="33"/>
      <c r="X46" s="33"/>
      <c r="Y46" s="34"/>
      <c r="Z46" s="50"/>
    </row>
    <row r="47" spans="1:26" x14ac:dyDescent="0.4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49"/>
      <c r="P47" s="49"/>
      <c r="Q47" s="51"/>
      <c r="R47" s="51"/>
      <c r="S47" s="37"/>
      <c r="T47" s="32"/>
      <c r="U47" s="38"/>
      <c r="V47" s="39"/>
      <c r="W47" s="40"/>
      <c r="X47" s="40"/>
      <c r="Y47" s="34"/>
      <c r="Z47" s="50"/>
    </row>
    <row r="48" spans="1:26" x14ac:dyDescent="0.4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49"/>
      <c r="P48" s="49"/>
      <c r="Q48" s="49"/>
      <c r="R48" s="49"/>
      <c r="S48" s="41"/>
      <c r="T48" s="42"/>
      <c r="U48" s="42"/>
      <c r="V48" s="43"/>
      <c r="W48" s="44"/>
      <c r="X48" s="44"/>
      <c r="Y48" s="34"/>
      <c r="Z48" s="50"/>
    </row>
    <row r="49" spans="1:26" x14ac:dyDescent="0.4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49"/>
      <c r="P49" s="49"/>
      <c r="Q49" s="49"/>
      <c r="R49" s="49"/>
      <c r="S49" s="35"/>
      <c r="T49" s="35"/>
      <c r="U49" s="36"/>
      <c r="V49" s="36"/>
      <c r="W49" s="33"/>
      <c r="X49" s="33"/>
      <c r="Y49" s="34"/>
      <c r="Z49" s="50"/>
    </row>
    <row r="50" spans="1:26" x14ac:dyDescent="0.4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49"/>
      <c r="P50" s="49"/>
      <c r="Q50" s="49"/>
      <c r="R50" s="49"/>
      <c r="S50" s="35"/>
      <c r="T50" s="35"/>
      <c r="U50" s="36"/>
      <c r="V50" s="36"/>
      <c r="W50" s="33"/>
      <c r="X50" s="33"/>
      <c r="Y50" s="34"/>
      <c r="Z50" s="50"/>
    </row>
    <row r="51" spans="1:26" x14ac:dyDescent="0.4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49"/>
      <c r="P51" s="49"/>
      <c r="Q51" s="49"/>
      <c r="R51" s="49"/>
      <c r="S51" s="35"/>
      <c r="T51" s="35"/>
      <c r="U51" s="36"/>
      <c r="V51" s="36"/>
      <c r="W51" s="33"/>
      <c r="X51" s="33"/>
      <c r="Y51" s="34"/>
      <c r="Z51" s="50"/>
    </row>
    <row r="52" spans="1:26" x14ac:dyDescent="0.4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49"/>
      <c r="P52" s="49"/>
      <c r="Q52" s="49"/>
      <c r="R52" s="49"/>
      <c r="S52" s="35"/>
      <c r="T52" s="35"/>
      <c r="U52" s="36"/>
      <c r="V52" s="36"/>
      <c r="W52" s="33"/>
      <c r="X52" s="33"/>
      <c r="Y52" s="34"/>
      <c r="Z52" s="50"/>
    </row>
    <row r="53" spans="1:26" x14ac:dyDescent="0.4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49"/>
      <c r="P53" s="49"/>
      <c r="Q53" s="49"/>
      <c r="R53" s="49"/>
      <c r="S53" s="35"/>
      <c r="T53" s="35"/>
      <c r="U53" s="36"/>
      <c r="V53" s="36"/>
      <c r="W53" s="33"/>
      <c r="X53" s="33"/>
      <c r="Y53" s="34"/>
      <c r="Z53" s="50"/>
    </row>
    <row r="54" spans="1:26" x14ac:dyDescent="0.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49"/>
      <c r="P54" s="49"/>
      <c r="Q54" s="49"/>
      <c r="R54" s="49"/>
      <c r="S54" s="40"/>
      <c r="T54" s="40"/>
      <c r="U54" s="40"/>
      <c r="V54" s="40"/>
      <c r="W54" s="40"/>
      <c r="X54" s="40"/>
      <c r="Y54" s="34"/>
      <c r="Z54" s="50"/>
    </row>
    <row r="55" spans="1:26" x14ac:dyDescent="0.4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45"/>
      <c r="P55" s="45"/>
      <c r="Q55" s="45"/>
      <c r="R55" s="45"/>
      <c r="S55" s="49"/>
      <c r="T55" s="49"/>
      <c r="U55" s="49"/>
      <c r="V55" s="49"/>
      <c r="W55" s="45"/>
      <c r="X55" s="45"/>
      <c r="Y55" s="48"/>
      <c r="Z55" s="48"/>
    </row>
    <row r="56" spans="1:26" x14ac:dyDescent="0.4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8"/>
      <c r="Z56" s="48"/>
    </row>
    <row r="57" spans="1:26" x14ac:dyDescent="0.4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8"/>
      <c r="Z57" s="48"/>
    </row>
    <row r="58" spans="1:26" x14ac:dyDescent="0.4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O58" s="48"/>
      <c r="P58" s="48"/>
      <c r="Q58" s="48"/>
      <c r="R58" s="48"/>
      <c r="S58" s="48"/>
      <c r="T58" s="48"/>
      <c r="U58" s="48"/>
      <c r="V58" s="48"/>
      <c r="W58" s="48"/>
      <c r="X58" s="45"/>
      <c r="Y58" s="48"/>
      <c r="Z58" s="48"/>
    </row>
    <row r="59" spans="1:26" x14ac:dyDescent="0.4"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</sheetData>
  <sheetProtection algorithmName="SHA-512" hashValue="q2Xq/UDnO2htzCENc5+iyt5Dam1RbBFZ4ZeFaXqRlqNdXu8q1nm+If2mP+ty/s9H46plfsg0J13AnQXPEVJxfw==" saltValue="LDNq4CyYgClDDn+qkHUC6Q==" spinCount="100000" sheet="1"/>
  <protectedRanges>
    <protectedRange sqref="C13:D13" name="範囲2"/>
    <protectedRange sqref="C9:D9" name="範囲1"/>
  </protectedRanges>
  <mergeCells count="6">
    <mergeCell ref="C21:F21"/>
    <mergeCell ref="I20:J20"/>
    <mergeCell ref="B1:E1"/>
    <mergeCell ref="C9:D9"/>
    <mergeCell ref="C13:D13"/>
    <mergeCell ref="C19:F19"/>
  </mergeCells>
  <phoneticPr fontId="1"/>
  <dataValidations count="1">
    <dataValidation type="list" allowBlank="1" showInputMessage="1" showErrorMessage="1" sqref="C9" xr:uid="{303CEC94-82C9-46D6-A38F-E82EB92E918F}">
      <formula1>$O$5:$O$12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水道料金改定額試算シート</vt:lpstr>
      <vt:lpstr>水道料金改定額試算シート!Print_Area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2023-12-21T02:00:49Z</dcterms:created>
  <dcterms:modified xsi:type="dcterms:W3CDTF">2024-01-05T04:59:32Z</dcterms:modified>
</cp:coreProperties>
</file>