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defaultThemeVersion="124226"/>
  <mc:AlternateContent xmlns:mc="http://schemas.openxmlformats.org/markup-compatibility/2006">
    <mc:Choice Requires="x15">
      <x15ac:absPath xmlns:x15ac="http://schemas.microsoft.com/office/spreadsheetml/2010/11/ac" url="K:\30 地域交通班\☆★☆令和８年度用☆★☆\cバス関係\04_国単補助\01_R9幹線計画\01_当初計画\01_基礎資料作成依頼 - 黒\"/>
    </mc:Choice>
  </mc:AlternateContent>
  <xr:revisionPtr revIDLastSave="0" documentId="13_ncr:1_{827D99C0-935D-407D-9611-CA2471AECE3E}" xr6:coauthVersionLast="47" xr6:coauthVersionMax="47" xr10:uidLastSave="{00000000-0000-0000-0000-000000000000}"/>
  <bookViews>
    <workbookView xWindow="-98" yWindow="-98" windowWidth="20715" windowHeight="13155" xr2:uid="{00000000-000D-0000-FFFF-FFFF00000000}"/>
  </bookViews>
  <sheets>
    <sheet name="表２（地域間）１印刷用" sheetId="15" r:id="rId1"/>
    <sheet name="表２（地域間）（合計）" sheetId="14" r:id="rId2"/>
    <sheet name="表２（地域間）（各市町村）※コピーして活用ください。" sheetId="16" r:id="rId3"/>
  </sheets>
  <definedNames>
    <definedName name="_xlnm.Print_Area" localSheetId="2">'表２（地域間）（各市町村）※コピーして活用ください。'!$A$43:$AY$210</definedName>
    <definedName name="_xlnm.Print_Area" localSheetId="1">'表２（地域間）（合計）'!$A$42:$AU$209</definedName>
    <definedName name="_xlnm.Print_Area" localSheetId="0">'表２（地域間）１印刷用'!$A$1:$Z$41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N34" i="15" l="1"/>
  <c r="J172" i="16"/>
  <c r="J167" i="16"/>
  <c r="J166" i="16" l="1"/>
  <c r="M165" i="14"/>
  <c r="J166" i="14"/>
  <c r="J165" i="14"/>
  <c r="J178" i="14"/>
  <c r="J177" i="14" l="1"/>
  <c r="J171" i="14" l="1"/>
  <c r="J172" i="14"/>
  <c r="J173" i="14"/>
  <c r="J174" i="14"/>
  <c r="J175" i="14"/>
  <c r="J176" i="14"/>
  <c r="J179" i="14"/>
  <c r="J151" i="14"/>
  <c r="H125" i="14"/>
  <c r="B116" i="16" l="1"/>
  <c r="B117" i="16"/>
  <c r="B118" i="16"/>
  <c r="B119" i="16"/>
  <c r="B120" i="16"/>
  <c r="B121" i="16"/>
  <c r="B122" i="16"/>
  <c r="B123" i="16"/>
  <c r="B124" i="16"/>
  <c r="B125" i="16"/>
  <c r="B126" i="16"/>
  <c r="B127" i="16"/>
  <c r="B128" i="16"/>
  <c r="B129" i="16"/>
  <c r="B130" i="16"/>
  <c r="B131" i="16"/>
  <c r="B132" i="16"/>
  <c r="B133" i="16"/>
  <c r="B134" i="16"/>
  <c r="B135" i="16"/>
  <c r="B136" i="16"/>
  <c r="B137" i="16"/>
  <c r="B138" i="16"/>
  <c r="B139" i="16"/>
  <c r="B140" i="16"/>
  <c r="B141" i="16"/>
  <c r="B142" i="16"/>
  <c r="B143" i="16"/>
  <c r="B144" i="16"/>
  <c r="AI180" i="16" l="1"/>
  <c r="AI179" i="16"/>
  <c r="AI178" i="16"/>
  <c r="AI177" i="16"/>
  <c r="AI176" i="16"/>
  <c r="AI175" i="16"/>
  <c r="AI174" i="16"/>
  <c r="AI173" i="16"/>
  <c r="AI172" i="16"/>
  <c r="AI171" i="16"/>
  <c r="AI170" i="16"/>
  <c r="AI169" i="16"/>
  <c r="AI168" i="16"/>
  <c r="AI167" i="16"/>
  <c r="AI166" i="16"/>
  <c r="AI165" i="16"/>
  <c r="AI164" i="16"/>
  <c r="AI163" i="16"/>
  <c r="AI162" i="16"/>
  <c r="AI161" i="16"/>
  <c r="AI160" i="16"/>
  <c r="AI159" i="16"/>
  <c r="AI158" i="16"/>
  <c r="AI157" i="16"/>
  <c r="AI156" i="16"/>
  <c r="AI155" i="16"/>
  <c r="AI154" i="16"/>
  <c r="AI153" i="16"/>
  <c r="AI152" i="16"/>
  <c r="AN180" i="16"/>
  <c r="AN179" i="16"/>
  <c r="AN178" i="16"/>
  <c r="AN177" i="16"/>
  <c r="AN176" i="16"/>
  <c r="AN175" i="16"/>
  <c r="AN174" i="16"/>
  <c r="AN173" i="16"/>
  <c r="AN172" i="16"/>
  <c r="AN171" i="16"/>
  <c r="AN170" i="16"/>
  <c r="AN169" i="16"/>
  <c r="AN168" i="16"/>
  <c r="AN167" i="16"/>
  <c r="AN166" i="16"/>
  <c r="AN165" i="16"/>
  <c r="AN164" i="16"/>
  <c r="AN163" i="16"/>
  <c r="AN162" i="16"/>
  <c r="AN161" i="16"/>
  <c r="AN160" i="16"/>
  <c r="AN159" i="16"/>
  <c r="AN158" i="16"/>
  <c r="AN157" i="16"/>
  <c r="AN156" i="16"/>
  <c r="AN155" i="16"/>
  <c r="AN154" i="16"/>
  <c r="AN153" i="16"/>
  <c r="AN152" i="16"/>
  <c r="AD180" i="16"/>
  <c r="AD179" i="16"/>
  <c r="AD178" i="16"/>
  <c r="AD177" i="16"/>
  <c r="AD176" i="16"/>
  <c r="AD175" i="16"/>
  <c r="AD174" i="16"/>
  <c r="AD173" i="16"/>
  <c r="AD172" i="16"/>
  <c r="AD171" i="16"/>
  <c r="AD170" i="16"/>
  <c r="AD169" i="16"/>
  <c r="AD168" i="16"/>
  <c r="AD167" i="16"/>
  <c r="AD166" i="16"/>
  <c r="AD165" i="16"/>
  <c r="AD164" i="16"/>
  <c r="AD163" i="16"/>
  <c r="AD162" i="16"/>
  <c r="AD161" i="16"/>
  <c r="AD160" i="16"/>
  <c r="AD159" i="16"/>
  <c r="AD158" i="16"/>
  <c r="AD157" i="16"/>
  <c r="AD156" i="16"/>
  <c r="AD155" i="16"/>
  <c r="AD154" i="16"/>
  <c r="AD153" i="16"/>
  <c r="AD152" i="16"/>
  <c r="AH49" i="16" l="1"/>
  <c r="AH107" i="16"/>
  <c r="AH106" i="16"/>
  <c r="AH105" i="16"/>
  <c r="AH104" i="16"/>
  <c r="AH103" i="16"/>
  <c r="AH102" i="16"/>
  <c r="AH101" i="16"/>
  <c r="AH100" i="16"/>
  <c r="AH99" i="16"/>
  <c r="AH98" i="16"/>
  <c r="AH97" i="16"/>
  <c r="AH96" i="16"/>
  <c r="AH95" i="16"/>
  <c r="AH94" i="16"/>
  <c r="AH93" i="16"/>
  <c r="AH92" i="16"/>
  <c r="AH91" i="16"/>
  <c r="AH90" i="16"/>
  <c r="AH89" i="16"/>
  <c r="AH88" i="16"/>
  <c r="AH87" i="16"/>
  <c r="AH86" i="16"/>
  <c r="AH85" i="16"/>
  <c r="AH84" i="16"/>
  <c r="AH83" i="16"/>
  <c r="AH82" i="16"/>
  <c r="AH81" i="16"/>
  <c r="AH80" i="16"/>
  <c r="AH79" i="16"/>
  <c r="AH78" i="16"/>
  <c r="AH77" i="16"/>
  <c r="AH76" i="16"/>
  <c r="AH75" i="16"/>
  <c r="AH74" i="16"/>
  <c r="AH73" i="16"/>
  <c r="AH72" i="16"/>
  <c r="AH71" i="16"/>
  <c r="AH70" i="16"/>
  <c r="AH69" i="16"/>
  <c r="AH68" i="16"/>
  <c r="AH67" i="16"/>
  <c r="AH66" i="16"/>
  <c r="AH65" i="16"/>
  <c r="AH64" i="16"/>
  <c r="AH63" i="16"/>
  <c r="AH62" i="16"/>
  <c r="AH61" i="16"/>
  <c r="AH60" i="16"/>
  <c r="AH59" i="16"/>
  <c r="AH58" i="16"/>
  <c r="AH57" i="16"/>
  <c r="AH56" i="16"/>
  <c r="AH55" i="16"/>
  <c r="AH54" i="16"/>
  <c r="AH53" i="16"/>
  <c r="AH52" i="16"/>
  <c r="AH51" i="16"/>
  <c r="AH50" i="16"/>
  <c r="AH48" i="16"/>
  <c r="AJ49" i="16" l="1"/>
  <c r="AD179" i="14" l="1"/>
  <c r="AN179" i="14"/>
  <c r="AN178" i="14"/>
  <c r="AN177" i="14"/>
  <c r="AN176" i="14"/>
  <c r="AN175" i="14"/>
  <c r="AN174" i="14"/>
  <c r="AN173" i="14"/>
  <c r="AN172" i="14"/>
  <c r="AN171" i="14"/>
  <c r="AN170" i="14"/>
  <c r="AN169" i="14"/>
  <c r="AN168" i="14"/>
  <c r="AN167" i="14"/>
  <c r="AN166" i="14"/>
  <c r="AN165" i="14"/>
  <c r="AN164" i="14"/>
  <c r="AN163" i="14"/>
  <c r="AN162" i="14"/>
  <c r="AN161" i="14"/>
  <c r="AN160" i="14"/>
  <c r="AN159" i="14"/>
  <c r="AN158" i="14"/>
  <c r="AN157" i="14"/>
  <c r="AN156" i="14"/>
  <c r="AN155" i="14"/>
  <c r="AN154" i="14"/>
  <c r="AN153" i="14"/>
  <c r="AN152" i="14"/>
  <c r="AN151" i="14"/>
  <c r="Y180" i="16" l="1"/>
  <c r="BA180" i="16" s="1"/>
  <c r="V180" i="16"/>
  <c r="AL180" i="16" s="1"/>
  <c r="S180" i="16"/>
  <c r="P180" i="16"/>
  <c r="M180" i="16"/>
  <c r="Y179" i="16"/>
  <c r="BA179" i="16" s="1"/>
  <c r="V179" i="16"/>
  <c r="AL179" i="16" s="1"/>
  <c r="S179" i="16"/>
  <c r="P179" i="16"/>
  <c r="M179" i="16"/>
  <c r="Y178" i="16"/>
  <c r="BA178" i="16" s="1"/>
  <c r="V178" i="16"/>
  <c r="AL178" i="16" s="1"/>
  <c r="S178" i="16"/>
  <c r="P178" i="16"/>
  <c r="M178" i="16"/>
  <c r="Y177" i="16"/>
  <c r="BA177" i="16" s="1"/>
  <c r="V177" i="16"/>
  <c r="AL177" i="16" s="1"/>
  <c r="S177" i="16"/>
  <c r="P177" i="16"/>
  <c r="M177" i="16"/>
  <c r="Y176" i="16"/>
  <c r="BA176" i="16" s="1"/>
  <c r="V176" i="16"/>
  <c r="AL176" i="16" s="1"/>
  <c r="S176" i="16"/>
  <c r="P176" i="16"/>
  <c r="M176" i="16"/>
  <c r="Y175" i="16"/>
  <c r="BA175" i="16" s="1"/>
  <c r="V175" i="16"/>
  <c r="AL175" i="16" s="1"/>
  <c r="S175" i="16"/>
  <c r="P175" i="16"/>
  <c r="M175" i="16"/>
  <c r="Y174" i="16"/>
  <c r="BA174" i="16" s="1"/>
  <c r="V174" i="16"/>
  <c r="AL174" i="16" s="1"/>
  <c r="S174" i="16"/>
  <c r="P174" i="16"/>
  <c r="M174" i="16"/>
  <c r="Y173" i="16"/>
  <c r="BA173" i="16" s="1"/>
  <c r="V173" i="16"/>
  <c r="AL173" i="16" s="1"/>
  <c r="S173" i="16"/>
  <c r="P173" i="16"/>
  <c r="M173" i="16"/>
  <c r="Y172" i="16"/>
  <c r="BA172" i="16" s="1"/>
  <c r="V172" i="16"/>
  <c r="AL172" i="16" s="1"/>
  <c r="S172" i="16"/>
  <c r="P172" i="16"/>
  <c r="M172" i="16"/>
  <c r="Y171" i="16"/>
  <c r="BA171" i="16" s="1"/>
  <c r="V171" i="16"/>
  <c r="AL171" i="16" s="1"/>
  <c r="S171" i="16"/>
  <c r="P171" i="16"/>
  <c r="M171" i="16"/>
  <c r="Y170" i="16"/>
  <c r="BA170" i="16" s="1"/>
  <c r="V170" i="16"/>
  <c r="AL170" i="16" s="1"/>
  <c r="S170" i="16"/>
  <c r="P170" i="16"/>
  <c r="M170" i="16"/>
  <c r="Y169" i="16"/>
  <c r="BA169" i="16" s="1"/>
  <c r="V169" i="16"/>
  <c r="AL169" i="16" s="1"/>
  <c r="S169" i="16"/>
  <c r="P169" i="16"/>
  <c r="M169" i="16"/>
  <c r="Y168" i="16"/>
  <c r="BA168" i="16" s="1"/>
  <c r="V168" i="16"/>
  <c r="AL168" i="16" s="1"/>
  <c r="S168" i="16"/>
  <c r="P168" i="16"/>
  <c r="M168" i="16"/>
  <c r="Y167" i="16"/>
  <c r="BA167" i="16" s="1"/>
  <c r="V167" i="16"/>
  <c r="AL167" i="16" s="1"/>
  <c r="S167" i="16"/>
  <c r="P167" i="16"/>
  <c r="M167" i="16"/>
  <c r="Y166" i="16"/>
  <c r="BA166" i="16" s="1"/>
  <c r="V166" i="16"/>
  <c r="AL166" i="16" s="1"/>
  <c r="S166" i="16"/>
  <c r="P166" i="16"/>
  <c r="M166" i="16"/>
  <c r="Y165" i="16"/>
  <c r="BA165" i="16" s="1"/>
  <c r="V165" i="16"/>
  <c r="AL165" i="16" s="1"/>
  <c r="S165" i="16"/>
  <c r="P165" i="16"/>
  <c r="M165" i="16"/>
  <c r="Y164" i="16"/>
  <c r="BA164" i="16" s="1"/>
  <c r="V164" i="16"/>
  <c r="AL164" i="16" s="1"/>
  <c r="S164" i="16"/>
  <c r="P164" i="16"/>
  <c r="M164" i="16"/>
  <c r="Y163" i="16"/>
  <c r="BA163" i="16" s="1"/>
  <c r="V163" i="16"/>
  <c r="AL163" i="16" s="1"/>
  <c r="S163" i="16"/>
  <c r="P163" i="16"/>
  <c r="M163" i="16"/>
  <c r="Y162" i="16"/>
  <c r="BA162" i="16" s="1"/>
  <c r="V162" i="16"/>
  <c r="AL162" i="16" s="1"/>
  <c r="S162" i="16"/>
  <c r="P162" i="16"/>
  <c r="M162" i="16"/>
  <c r="Y161" i="16"/>
  <c r="BA161" i="16" s="1"/>
  <c r="V161" i="16"/>
  <c r="AL161" i="16" s="1"/>
  <c r="S161" i="16"/>
  <c r="P161" i="16"/>
  <c r="M161" i="16"/>
  <c r="Y160" i="16"/>
  <c r="BA160" i="16" s="1"/>
  <c r="V160" i="16"/>
  <c r="AL160" i="16" s="1"/>
  <c r="S160" i="16"/>
  <c r="P160" i="16"/>
  <c r="M160" i="16"/>
  <c r="Y159" i="16"/>
  <c r="BA159" i="16" s="1"/>
  <c r="V159" i="16"/>
  <c r="AL159" i="16" s="1"/>
  <c r="S159" i="16"/>
  <c r="P159" i="16"/>
  <c r="M159" i="16"/>
  <c r="Y158" i="16"/>
  <c r="BA158" i="16" s="1"/>
  <c r="V158" i="16"/>
  <c r="AL158" i="16" s="1"/>
  <c r="S158" i="16"/>
  <c r="P158" i="16"/>
  <c r="M158" i="16"/>
  <c r="Y157" i="16"/>
  <c r="BA157" i="16" s="1"/>
  <c r="V157" i="16"/>
  <c r="AL157" i="16" s="1"/>
  <c r="S157" i="16"/>
  <c r="P157" i="16"/>
  <c r="M157" i="16"/>
  <c r="Y156" i="16"/>
  <c r="BA156" i="16" s="1"/>
  <c r="V156" i="16"/>
  <c r="AL156" i="16" s="1"/>
  <c r="S156" i="16"/>
  <c r="P156" i="16"/>
  <c r="M156" i="16"/>
  <c r="Y155" i="16"/>
  <c r="BA155" i="16" s="1"/>
  <c r="V155" i="16"/>
  <c r="AL155" i="16" s="1"/>
  <c r="S155" i="16"/>
  <c r="P155" i="16"/>
  <c r="M155" i="16"/>
  <c r="Y154" i="16"/>
  <c r="BA154" i="16" s="1"/>
  <c r="V154" i="16"/>
  <c r="AL154" i="16" s="1"/>
  <c r="S154" i="16"/>
  <c r="P154" i="16"/>
  <c r="M154" i="16"/>
  <c r="Y153" i="16"/>
  <c r="BA153" i="16" s="1"/>
  <c r="V153" i="16"/>
  <c r="AL153" i="16" s="1"/>
  <c r="S153" i="16"/>
  <c r="P153" i="16"/>
  <c r="M153" i="16"/>
  <c r="Y152" i="16"/>
  <c r="BA152" i="16" s="1"/>
  <c r="V152" i="16"/>
  <c r="AL152" i="16" s="1"/>
  <c r="S152" i="16"/>
  <c r="P152" i="16"/>
  <c r="M152" i="16"/>
  <c r="J180" i="16" l="1"/>
  <c r="J179" i="16"/>
  <c r="J178" i="16"/>
  <c r="J177" i="16"/>
  <c r="J176" i="16"/>
  <c r="J175" i="16"/>
  <c r="J174" i="16"/>
  <c r="J173" i="16"/>
  <c r="J171" i="16"/>
  <c r="J170" i="16"/>
  <c r="J169" i="16"/>
  <c r="J168" i="16"/>
  <c r="J165" i="16"/>
  <c r="J164" i="16"/>
  <c r="J163" i="16"/>
  <c r="J162" i="16"/>
  <c r="J161" i="16"/>
  <c r="J160" i="16"/>
  <c r="J159" i="16"/>
  <c r="J158" i="16"/>
  <c r="J157" i="16"/>
  <c r="J156" i="16"/>
  <c r="J155" i="16"/>
  <c r="J154" i="16"/>
  <c r="J153" i="16"/>
  <c r="J152" i="16"/>
  <c r="AB153" i="16" l="1"/>
  <c r="AB154" i="16"/>
  <c r="AB155" i="16"/>
  <c r="AB165" i="16"/>
  <c r="AB166" i="16"/>
  <c r="AB168" i="16"/>
  <c r="AB169" i="16"/>
  <c r="AB170" i="16"/>
  <c r="AB173" i="16"/>
  <c r="AB174" i="16"/>
  <c r="AB176" i="16"/>
  <c r="AB177" i="16"/>
  <c r="AB178" i="16"/>
  <c r="AG162" i="16"/>
  <c r="AG168" i="16"/>
  <c r="AG171" i="16"/>
  <c r="AG176" i="16"/>
  <c r="AG177" i="16"/>
  <c r="AG180" i="16"/>
  <c r="AG160" i="16"/>
  <c r="AB163" i="16"/>
  <c r="AG153" i="16"/>
  <c r="AG154" i="16"/>
  <c r="AG170" i="16"/>
  <c r="AB171" i="16"/>
  <c r="AG163" i="16"/>
  <c r="AG169" i="16"/>
  <c r="AB179" i="16"/>
  <c r="AB180" i="16"/>
  <c r="AG152" i="16"/>
  <c r="AB157" i="16"/>
  <c r="AB158" i="16"/>
  <c r="AB160" i="16"/>
  <c r="AB161" i="16"/>
  <c r="AB162" i="16"/>
  <c r="AG155" i="16"/>
  <c r="AG156" i="16"/>
  <c r="AG157" i="16"/>
  <c r="AG158" i="16"/>
  <c r="AG161" i="16"/>
  <c r="AB152" i="16"/>
  <c r="AG178" i="16"/>
  <c r="AG159" i="16"/>
  <c r="AG167" i="16"/>
  <c r="AB156" i="16"/>
  <c r="AB164" i="16"/>
  <c r="AB172" i="16"/>
  <c r="AG179" i="16"/>
  <c r="AB159" i="16"/>
  <c r="AG164" i="16"/>
  <c r="AG165" i="16"/>
  <c r="AG166" i="16"/>
  <c r="AB167" i="16"/>
  <c r="AG172" i="16"/>
  <c r="AG173" i="16"/>
  <c r="AG174" i="16"/>
  <c r="AB175" i="16"/>
  <c r="AG175" i="16"/>
  <c r="AW164" i="16" l="1"/>
  <c r="AW115" i="16"/>
  <c r="Z115" i="16" l="1"/>
  <c r="P50" i="16"/>
  <c r="Q50" i="16"/>
  <c r="P52" i="16"/>
  <c r="Q52" i="16"/>
  <c r="P54" i="16"/>
  <c r="Q54" i="16"/>
  <c r="P56" i="16"/>
  <c r="Q56" i="16"/>
  <c r="P58" i="16"/>
  <c r="Q58" i="16"/>
  <c r="P60" i="16"/>
  <c r="Q60" i="16"/>
  <c r="P62" i="16"/>
  <c r="Q62" i="16"/>
  <c r="P64" i="16"/>
  <c r="Q64" i="16"/>
  <c r="P66" i="16"/>
  <c r="Q66" i="16"/>
  <c r="P68" i="16"/>
  <c r="Q68" i="16"/>
  <c r="P70" i="16"/>
  <c r="Q70" i="16"/>
  <c r="P72" i="16"/>
  <c r="Q72" i="16"/>
  <c r="P74" i="16"/>
  <c r="Q74" i="16"/>
  <c r="P76" i="16"/>
  <c r="Q76" i="16"/>
  <c r="P78" i="16"/>
  <c r="Q78" i="16"/>
  <c r="P80" i="16"/>
  <c r="Q80" i="16"/>
  <c r="P82" i="16"/>
  <c r="Q82" i="16"/>
  <c r="P84" i="16"/>
  <c r="Q84" i="16"/>
  <c r="P86" i="16"/>
  <c r="Q86" i="16"/>
  <c r="P88" i="16"/>
  <c r="Q88" i="16"/>
  <c r="P90" i="16"/>
  <c r="Q90" i="16"/>
  <c r="P92" i="16"/>
  <c r="Q92" i="16"/>
  <c r="P94" i="16"/>
  <c r="Q94" i="16"/>
  <c r="P96" i="16"/>
  <c r="Q96" i="16"/>
  <c r="P98" i="16"/>
  <c r="Q98" i="16"/>
  <c r="P100" i="16"/>
  <c r="Q100" i="16"/>
  <c r="P102" i="16"/>
  <c r="Q102" i="16"/>
  <c r="P104" i="16"/>
  <c r="Q104" i="16"/>
  <c r="P106" i="16"/>
  <c r="Q106" i="16"/>
  <c r="L50" i="16"/>
  <c r="L52" i="16"/>
  <c r="L54" i="16"/>
  <c r="L56" i="16"/>
  <c r="L58" i="16"/>
  <c r="L60" i="16"/>
  <c r="L62" i="16"/>
  <c r="L64" i="16"/>
  <c r="L66" i="16"/>
  <c r="L68" i="16"/>
  <c r="L70" i="16"/>
  <c r="L72" i="16"/>
  <c r="L74" i="16"/>
  <c r="L76" i="16"/>
  <c r="L78" i="16"/>
  <c r="L80" i="16"/>
  <c r="L82" i="16"/>
  <c r="L84" i="16"/>
  <c r="L86" i="16"/>
  <c r="L88" i="16"/>
  <c r="L90" i="16"/>
  <c r="L92" i="16"/>
  <c r="L94" i="16"/>
  <c r="L96" i="16"/>
  <c r="L98" i="16"/>
  <c r="L100" i="16"/>
  <c r="L102" i="16"/>
  <c r="L104" i="16"/>
  <c r="L106" i="16"/>
  <c r="D50" i="16"/>
  <c r="E50" i="16"/>
  <c r="F50" i="16"/>
  <c r="G50" i="16"/>
  <c r="H50" i="16"/>
  <c r="I50" i="16"/>
  <c r="J50" i="16"/>
  <c r="K50" i="16"/>
  <c r="D52" i="16"/>
  <c r="E52" i="16"/>
  <c r="F52" i="16"/>
  <c r="G52" i="16"/>
  <c r="H52" i="16"/>
  <c r="I52" i="16"/>
  <c r="J52" i="16"/>
  <c r="K52" i="16"/>
  <c r="D54" i="16"/>
  <c r="E54" i="16"/>
  <c r="F54" i="16"/>
  <c r="G54" i="16"/>
  <c r="H54" i="16"/>
  <c r="I54" i="16"/>
  <c r="J54" i="16"/>
  <c r="K54" i="16"/>
  <c r="D56" i="16"/>
  <c r="E56" i="16"/>
  <c r="F56" i="16"/>
  <c r="G56" i="16"/>
  <c r="H56" i="16"/>
  <c r="I56" i="16"/>
  <c r="J56" i="16"/>
  <c r="K56" i="16"/>
  <c r="D58" i="16"/>
  <c r="E58" i="16"/>
  <c r="F58" i="16"/>
  <c r="G58" i="16"/>
  <c r="H58" i="16"/>
  <c r="I58" i="16"/>
  <c r="J58" i="16"/>
  <c r="K58" i="16"/>
  <c r="D60" i="16"/>
  <c r="E60" i="16"/>
  <c r="F60" i="16"/>
  <c r="G60" i="16"/>
  <c r="H60" i="16"/>
  <c r="I60" i="16"/>
  <c r="J60" i="16"/>
  <c r="K60" i="16"/>
  <c r="D62" i="16"/>
  <c r="E62" i="16"/>
  <c r="F62" i="16"/>
  <c r="G62" i="16"/>
  <c r="H62" i="16"/>
  <c r="I62" i="16"/>
  <c r="J62" i="16"/>
  <c r="K62" i="16"/>
  <c r="D64" i="16"/>
  <c r="E64" i="16"/>
  <c r="F64" i="16"/>
  <c r="G64" i="16"/>
  <c r="H64" i="16"/>
  <c r="I64" i="16"/>
  <c r="J64" i="16"/>
  <c r="K64" i="16"/>
  <c r="D66" i="16"/>
  <c r="E66" i="16"/>
  <c r="F66" i="16"/>
  <c r="G66" i="16"/>
  <c r="H66" i="16"/>
  <c r="I66" i="16"/>
  <c r="J66" i="16"/>
  <c r="K66" i="16"/>
  <c r="D68" i="16"/>
  <c r="E68" i="16"/>
  <c r="F68" i="16"/>
  <c r="G68" i="16"/>
  <c r="H68" i="16"/>
  <c r="I68" i="16"/>
  <c r="J68" i="16"/>
  <c r="K68" i="16"/>
  <c r="D70" i="16"/>
  <c r="E70" i="16"/>
  <c r="F70" i="16"/>
  <c r="G70" i="16"/>
  <c r="H70" i="16"/>
  <c r="I70" i="16"/>
  <c r="J70" i="16"/>
  <c r="K70" i="16"/>
  <c r="D72" i="16"/>
  <c r="E72" i="16"/>
  <c r="F72" i="16"/>
  <c r="G72" i="16"/>
  <c r="H72" i="16"/>
  <c r="I72" i="16"/>
  <c r="J72" i="16"/>
  <c r="K72" i="16"/>
  <c r="D74" i="16"/>
  <c r="E74" i="16"/>
  <c r="F74" i="16"/>
  <c r="G74" i="16"/>
  <c r="H74" i="16"/>
  <c r="I74" i="16"/>
  <c r="J74" i="16"/>
  <c r="K74" i="16"/>
  <c r="D76" i="16"/>
  <c r="E76" i="16"/>
  <c r="F76" i="16"/>
  <c r="G76" i="16"/>
  <c r="H76" i="16"/>
  <c r="I76" i="16"/>
  <c r="J76" i="16"/>
  <c r="K76" i="16"/>
  <c r="D78" i="16"/>
  <c r="E78" i="16"/>
  <c r="F78" i="16"/>
  <c r="G78" i="16"/>
  <c r="H78" i="16"/>
  <c r="I78" i="16"/>
  <c r="J78" i="16"/>
  <c r="K78" i="16"/>
  <c r="D80" i="16"/>
  <c r="E80" i="16"/>
  <c r="F80" i="16"/>
  <c r="G80" i="16"/>
  <c r="H80" i="16"/>
  <c r="I80" i="16"/>
  <c r="J80" i="16"/>
  <c r="K80" i="16"/>
  <c r="D82" i="16"/>
  <c r="E82" i="16"/>
  <c r="F82" i="16"/>
  <c r="G82" i="16"/>
  <c r="H82" i="16"/>
  <c r="I82" i="16"/>
  <c r="J82" i="16"/>
  <c r="K82" i="16"/>
  <c r="D84" i="16"/>
  <c r="E84" i="16"/>
  <c r="F84" i="16"/>
  <c r="G84" i="16"/>
  <c r="H84" i="16"/>
  <c r="I84" i="16"/>
  <c r="J84" i="16"/>
  <c r="K84" i="16"/>
  <c r="D86" i="16"/>
  <c r="E86" i="16"/>
  <c r="F86" i="16"/>
  <c r="G86" i="16"/>
  <c r="H86" i="16"/>
  <c r="I86" i="16"/>
  <c r="J86" i="16"/>
  <c r="K86" i="16"/>
  <c r="D88" i="16"/>
  <c r="E88" i="16"/>
  <c r="F88" i="16"/>
  <c r="G88" i="16"/>
  <c r="H88" i="16"/>
  <c r="I88" i="16"/>
  <c r="J88" i="16"/>
  <c r="K88" i="16"/>
  <c r="D90" i="16"/>
  <c r="E90" i="16"/>
  <c r="F90" i="16"/>
  <c r="G90" i="16"/>
  <c r="H90" i="16"/>
  <c r="I90" i="16"/>
  <c r="J90" i="16"/>
  <c r="K90" i="16"/>
  <c r="D92" i="16"/>
  <c r="E92" i="16"/>
  <c r="F92" i="16"/>
  <c r="G92" i="16"/>
  <c r="H92" i="16"/>
  <c r="I92" i="16"/>
  <c r="J92" i="16"/>
  <c r="K92" i="16"/>
  <c r="D94" i="16"/>
  <c r="E94" i="16"/>
  <c r="F94" i="16"/>
  <c r="G94" i="16"/>
  <c r="H94" i="16"/>
  <c r="I94" i="16"/>
  <c r="J94" i="16"/>
  <c r="K94" i="16"/>
  <c r="D96" i="16"/>
  <c r="E96" i="16"/>
  <c r="F96" i="16"/>
  <c r="G96" i="16"/>
  <c r="H96" i="16"/>
  <c r="I96" i="16"/>
  <c r="J96" i="16"/>
  <c r="K96" i="16"/>
  <c r="D98" i="16"/>
  <c r="E98" i="16"/>
  <c r="F98" i="16"/>
  <c r="G98" i="16"/>
  <c r="H98" i="16"/>
  <c r="I98" i="16"/>
  <c r="J98" i="16"/>
  <c r="K98" i="16"/>
  <c r="D100" i="16"/>
  <c r="E100" i="16"/>
  <c r="F100" i="16"/>
  <c r="G100" i="16"/>
  <c r="H100" i="16"/>
  <c r="I100" i="16"/>
  <c r="J100" i="16"/>
  <c r="K100" i="16"/>
  <c r="D102" i="16"/>
  <c r="E102" i="16"/>
  <c r="F102" i="16"/>
  <c r="G102" i="16"/>
  <c r="H102" i="16"/>
  <c r="I102" i="16"/>
  <c r="J102" i="16"/>
  <c r="K102" i="16"/>
  <c r="D104" i="16"/>
  <c r="E104" i="16"/>
  <c r="F104" i="16"/>
  <c r="G104" i="16"/>
  <c r="H104" i="16"/>
  <c r="I104" i="16"/>
  <c r="J104" i="16"/>
  <c r="K104" i="16"/>
  <c r="D106" i="16"/>
  <c r="E106" i="16"/>
  <c r="F106" i="16"/>
  <c r="G106" i="16"/>
  <c r="H106" i="16"/>
  <c r="I106" i="16"/>
  <c r="J106" i="16"/>
  <c r="K106" i="16"/>
  <c r="C50" i="16"/>
  <c r="C52" i="16"/>
  <c r="C54" i="16"/>
  <c r="C56" i="16"/>
  <c r="C58" i="16"/>
  <c r="C60" i="16"/>
  <c r="C62" i="16"/>
  <c r="C64" i="16"/>
  <c r="C66" i="16"/>
  <c r="C68" i="16"/>
  <c r="C70" i="16"/>
  <c r="C72" i="16"/>
  <c r="C74" i="16"/>
  <c r="C76" i="16"/>
  <c r="C78" i="16"/>
  <c r="C80" i="16"/>
  <c r="C82" i="16"/>
  <c r="C84" i="16"/>
  <c r="C86" i="16"/>
  <c r="C88" i="16"/>
  <c r="C90" i="16"/>
  <c r="C92" i="16"/>
  <c r="C94" i="16"/>
  <c r="C96" i="16"/>
  <c r="C98" i="16"/>
  <c r="C100" i="16"/>
  <c r="C102" i="16"/>
  <c r="C104" i="16"/>
  <c r="C106" i="16"/>
  <c r="C42" i="16"/>
  <c r="C48" i="16" s="1"/>
  <c r="D42" i="16"/>
  <c r="D48" i="16" s="1"/>
  <c r="E42" i="16"/>
  <c r="E48" i="16" s="1"/>
  <c r="F42" i="16"/>
  <c r="F48" i="16" s="1"/>
  <c r="G42" i="16"/>
  <c r="G48" i="16" s="1"/>
  <c r="H42" i="16"/>
  <c r="H48" i="16" s="1"/>
  <c r="I42" i="16"/>
  <c r="I48" i="16" s="1"/>
  <c r="J42" i="16"/>
  <c r="J48" i="16" s="1"/>
  <c r="K42" i="16"/>
  <c r="K48" i="16" s="1"/>
  <c r="L42" i="16"/>
  <c r="L48" i="16" s="1"/>
  <c r="M42" i="16"/>
  <c r="N42" i="16"/>
  <c r="N115" i="16" s="1"/>
  <c r="O42" i="16"/>
  <c r="P42" i="16"/>
  <c r="P48" i="16" s="1"/>
  <c r="J151" i="16" s="1"/>
  <c r="J181" i="16" s="1"/>
  <c r="Q42" i="16"/>
  <c r="Q48" i="16" s="1"/>
  <c r="R42" i="16"/>
  <c r="S42" i="16"/>
  <c r="T42" i="16"/>
  <c r="T115" i="16" s="1"/>
  <c r="U42" i="16"/>
  <c r="V42" i="16"/>
  <c r="V115" i="16" s="1"/>
  <c r="W42" i="16"/>
  <c r="X42" i="16"/>
  <c r="Y42" i="16"/>
  <c r="Z42" i="16"/>
  <c r="AA42" i="16"/>
  <c r="AB42" i="16"/>
  <c r="AB115" i="16" s="1"/>
  <c r="AC42" i="16"/>
  <c r="AD42" i="16"/>
  <c r="AE42" i="16"/>
  <c r="AF42" i="16"/>
  <c r="AG42" i="16"/>
  <c r="AH42" i="16"/>
  <c r="AI42" i="16"/>
  <c r="AJ42" i="16"/>
  <c r="AK42" i="16"/>
  <c r="AL42" i="16"/>
  <c r="AM42" i="16"/>
  <c r="AN42" i="16"/>
  <c r="AO42" i="16"/>
  <c r="AP42" i="16"/>
  <c r="AQ42" i="16"/>
  <c r="AR42" i="16"/>
  <c r="AS42" i="16"/>
  <c r="B42" i="16"/>
  <c r="AW151" i="16"/>
  <c r="AW180" i="16"/>
  <c r="AW179" i="16"/>
  <c r="AW178" i="16"/>
  <c r="AW177" i="16"/>
  <c r="AW176" i="16"/>
  <c r="AW175" i="16"/>
  <c r="AW174" i="16"/>
  <c r="AW173" i="16"/>
  <c r="AW172" i="16"/>
  <c r="AW171" i="16"/>
  <c r="AW170" i="16"/>
  <c r="AW169" i="16"/>
  <c r="AW168" i="16"/>
  <c r="AW167" i="16"/>
  <c r="AW166" i="16"/>
  <c r="AW165" i="16"/>
  <c r="AW163" i="16"/>
  <c r="AW162" i="16"/>
  <c r="AW161" i="16"/>
  <c r="AW160" i="16"/>
  <c r="AW159" i="16"/>
  <c r="AW158" i="16"/>
  <c r="AW157" i="16"/>
  <c r="AW156" i="16"/>
  <c r="AW155" i="16"/>
  <c r="AW154" i="16"/>
  <c r="AW153" i="16"/>
  <c r="AW152" i="16"/>
  <c r="AW141" i="16"/>
  <c r="AW142" i="16"/>
  <c r="AW143" i="16"/>
  <c r="AW144" i="16"/>
  <c r="AW138" i="16"/>
  <c r="AW140" i="16"/>
  <c r="AW139" i="16"/>
  <c r="AW137" i="16"/>
  <c r="AW136" i="16"/>
  <c r="AW135" i="16"/>
  <c r="AW134" i="16"/>
  <c r="AW133" i="16"/>
  <c r="AW132" i="16"/>
  <c r="AW131" i="16"/>
  <c r="AW130" i="16"/>
  <c r="AW129" i="16"/>
  <c r="AW128" i="16"/>
  <c r="AW127" i="16"/>
  <c r="AW126" i="16"/>
  <c r="AW125" i="16"/>
  <c r="AW124" i="16"/>
  <c r="AW123" i="16"/>
  <c r="AW122" i="16"/>
  <c r="AW121" i="16"/>
  <c r="AW120" i="16"/>
  <c r="AW119" i="16"/>
  <c r="AW118" i="16"/>
  <c r="AW117" i="16"/>
  <c r="AW116" i="16"/>
  <c r="B115" i="16"/>
  <c r="AV49" i="14"/>
  <c r="AV50" i="14"/>
  <c r="AV51" i="14"/>
  <c r="AV52" i="14"/>
  <c r="AV53" i="14"/>
  <c r="AV54" i="14"/>
  <c r="AV55" i="14"/>
  <c r="AV56" i="14"/>
  <c r="AV57" i="14"/>
  <c r="AV58" i="14"/>
  <c r="AV59" i="14"/>
  <c r="AV60" i="14"/>
  <c r="AV61" i="14"/>
  <c r="AV62" i="14"/>
  <c r="AV63" i="14"/>
  <c r="AV64" i="14"/>
  <c r="AV65" i="14"/>
  <c r="AV66" i="14"/>
  <c r="AV67" i="14"/>
  <c r="AV68" i="14"/>
  <c r="AV69" i="14"/>
  <c r="AV70" i="14"/>
  <c r="AV71" i="14"/>
  <c r="AV72" i="14"/>
  <c r="AV73" i="14"/>
  <c r="AV74" i="14"/>
  <c r="AV75" i="14"/>
  <c r="AV76" i="14"/>
  <c r="AV77" i="14"/>
  <c r="AV78" i="14"/>
  <c r="AV79" i="14"/>
  <c r="AV80" i="14"/>
  <c r="AV81" i="14"/>
  <c r="AV82" i="14"/>
  <c r="AV83" i="14"/>
  <c r="AV84" i="14"/>
  <c r="AV85" i="14"/>
  <c r="AV86" i="14"/>
  <c r="AV87" i="14"/>
  <c r="AV88" i="14"/>
  <c r="AV89" i="14"/>
  <c r="AV90" i="14"/>
  <c r="AV91" i="14"/>
  <c r="AV92" i="14"/>
  <c r="AV93" i="14"/>
  <c r="AV94" i="14"/>
  <c r="AV95" i="14"/>
  <c r="AV96" i="14"/>
  <c r="AV97" i="14"/>
  <c r="AV98" i="14"/>
  <c r="AV99" i="14"/>
  <c r="AV100" i="14"/>
  <c r="AV101" i="14"/>
  <c r="AV102" i="14"/>
  <c r="AV103" i="14"/>
  <c r="AV104" i="14"/>
  <c r="AV105" i="14"/>
  <c r="AV106" i="14"/>
  <c r="AV48" i="14"/>
  <c r="AV47" i="14"/>
  <c r="V53" i="16"/>
  <c r="Z53" i="16"/>
  <c r="AF53" i="16"/>
  <c r="AJ53" i="16"/>
  <c r="AN53" i="16"/>
  <c r="AR53" i="16"/>
  <c r="AB116" i="16" l="1"/>
  <c r="N116" i="16"/>
  <c r="T116" i="16"/>
  <c r="V116" i="16"/>
  <c r="Z116" i="16"/>
  <c r="P116" i="16"/>
  <c r="P117" i="16"/>
  <c r="Z117" i="16"/>
  <c r="N117" i="16"/>
  <c r="AB117" i="16"/>
  <c r="T117" i="16"/>
  <c r="V117" i="16"/>
  <c r="V119" i="16"/>
  <c r="T119" i="16"/>
  <c r="N119" i="16"/>
  <c r="Z119" i="16"/>
  <c r="AB119" i="16"/>
  <c r="P119" i="16"/>
  <c r="V127" i="16"/>
  <c r="T127" i="16"/>
  <c r="N127" i="16"/>
  <c r="P127" i="16"/>
  <c r="Z127" i="16"/>
  <c r="AB127" i="16"/>
  <c r="V135" i="16"/>
  <c r="P135" i="16"/>
  <c r="T135" i="16"/>
  <c r="N135" i="16"/>
  <c r="Z135" i="16"/>
  <c r="AB135" i="16"/>
  <c r="AB142" i="16"/>
  <c r="N142" i="16"/>
  <c r="Z142" i="16"/>
  <c r="V142" i="16"/>
  <c r="T142" i="16"/>
  <c r="P142" i="16"/>
  <c r="AB144" i="16"/>
  <c r="T144" i="16"/>
  <c r="N144" i="16"/>
  <c r="V144" i="16"/>
  <c r="P144" i="16"/>
  <c r="Z144" i="16"/>
  <c r="AB120" i="16"/>
  <c r="P120" i="16"/>
  <c r="T120" i="16"/>
  <c r="Z120" i="16"/>
  <c r="V120" i="16"/>
  <c r="N120" i="16"/>
  <c r="AB128" i="16"/>
  <c r="T128" i="16"/>
  <c r="V128" i="16"/>
  <c r="N128" i="16"/>
  <c r="Z128" i="16"/>
  <c r="P128" i="16"/>
  <c r="AB136" i="16"/>
  <c r="N136" i="16"/>
  <c r="T136" i="16"/>
  <c r="P136" i="16"/>
  <c r="V136" i="16"/>
  <c r="Z136" i="16"/>
  <c r="P141" i="16"/>
  <c r="Z141" i="16"/>
  <c r="N141" i="16"/>
  <c r="V141" i="16"/>
  <c r="AB141" i="16"/>
  <c r="T141" i="16"/>
  <c r="AB132" i="16"/>
  <c r="N132" i="16"/>
  <c r="T132" i="16"/>
  <c r="V132" i="16"/>
  <c r="P132" i="16"/>
  <c r="Z132" i="16"/>
  <c r="P137" i="16"/>
  <c r="Z137" i="16"/>
  <c r="AB137" i="16"/>
  <c r="T137" i="16"/>
  <c r="V137" i="16"/>
  <c r="N137" i="16"/>
  <c r="P138" i="16"/>
  <c r="AB138" i="16"/>
  <c r="V138" i="16"/>
  <c r="Z138" i="16"/>
  <c r="N138" i="16"/>
  <c r="T138" i="16"/>
  <c r="P121" i="16"/>
  <c r="Z121" i="16"/>
  <c r="V121" i="16"/>
  <c r="AB121" i="16"/>
  <c r="T121" i="16"/>
  <c r="N121" i="16"/>
  <c r="P129" i="16"/>
  <c r="Z129" i="16"/>
  <c r="V129" i="16"/>
  <c r="AB129" i="16"/>
  <c r="T129" i="16"/>
  <c r="N129" i="16"/>
  <c r="AB122" i="16"/>
  <c r="P122" i="16"/>
  <c r="N122" i="16"/>
  <c r="Z122" i="16"/>
  <c r="T122" i="16"/>
  <c r="V122" i="16"/>
  <c r="P130" i="16"/>
  <c r="V130" i="16"/>
  <c r="AB130" i="16"/>
  <c r="Z130" i="16"/>
  <c r="T130" i="16"/>
  <c r="N130" i="16"/>
  <c r="V139" i="16"/>
  <c r="T139" i="16"/>
  <c r="P139" i="16"/>
  <c r="N139" i="16"/>
  <c r="Z139" i="16"/>
  <c r="AB139" i="16"/>
  <c r="V123" i="16"/>
  <c r="N123" i="16"/>
  <c r="P123" i="16"/>
  <c r="T123" i="16"/>
  <c r="Z123" i="16"/>
  <c r="AB123" i="16"/>
  <c r="V131" i="16"/>
  <c r="N131" i="16"/>
  <c r="P131" i="16"/>
  <c r="Z131" i="16"/>
  <c r="AB131" i="16"/>
  <c r="T131" i="16"/>
  <c r="AB140" i="16"/>
  <c r="N140" i="16"/>
  <c r="Z140" i="16"/>
  <c r="T140" i="16"/>
  <c r="V140" i="16"/>
  <c r="P140" i="16"/>
  <c r="G133" i="16"/>
  <c r="V133" i="16"/>
  <c r="Z133" i="16"/>
  <c r="N133" i="16"/>
  <c r="P133" i="16"/>
  <c r="AB133" i="16"/>
  <c r="T133" i="16"/>
  <c r="AB124" i="16"/>
  <c r="N124" i="16"/>
  <c r="Z124" i="16"/>
  <c r="T124" i="16"/>
  <c r="V124" i="16"/>
  <c r="P124" i="16"/>
  <c r="Z125" i="16"/>
  <c r="N125" i="16"/>
  <c r="AB125" i="16"/>
  <c r="V125" i="16"/>
  <c r="P125" i="16"/>
  <c r="T125" i="16"/>
  <c r="AB53" i="16"/>
  <c r="AY153" i="16"/>
  <c r="N118" i="16"/>
  <c r="Z118" i="16"/>
  <c r="AB118" i="16"/>
  <c r="T118" i="16"/>
  <c r="P118" i="16"/>
  <c r="V118" i="16"/>
  <c r="V126" i="16"/>
  <c r="AB126" i="16"/>
  <c r="N126" i="16"/>
  <c r="Z126" i="16"/>
  <c r="T126" i="16"/>
  <c r="P126" i="16"/>
  <c r="AB134" i="16"/>
  <c r="N134" i="16"/>
  <c r="Z134" i="16"/>
  <c r="T134" i="16"/>
  <c r="P134" i="16"/>
  <c r="V134" i="16"/>
  <c r="V143" i="16"/>
  <c r="P143" i="16"/>
  <c r="N143" i="16"/>
  <c r="T143" i="16"/>
  <c r="Z143" i="16"/>
  <c r="AB143" i="16"/>
  <c r="G144" i="16"/>
  <c r="G139" i="16"/>
  <c r="G138" i="16"/>
  <c r="G128" i="16"/>
  <c r="G123" i="16"/>
  <c r="G135" i="16"/>
  <c r="G140" i="16"/>
  <c r="G134" i="16"/>
  <c r="G129" i="16"/>
  <c r="G124" i="16"/>
  <c r="G143" i="16"/>
  <c r="G127" i="16"/>
  <c r="G142" i="16"/>
  <c r="G137" i="16"/>
  <c r="G132" i="16"/>
  <c r="G126" i="16"/>
  <c r="G131" i="16"/>
  <c r="G119" i="16"/>
  <c r="G141" i="16"/>
  <c r="G136" i="16"/>
  <c r="G130" i="16"/>
  <c r="G125" i="16"/>
  <c r="P115" i="16"/>
  <c r="G122" i="16"/>
  <c r="G118" i="16"/>
  <c r="G121" i="16"/>
  <c r="G117" i="16"/>
  <c r="G120" i="16"/>
  <c r="G116" i="16"/>
  <c r="AP53" i="16"/>
  <c r="G115" i="16"/>
  <c r="R52" i="16"/>
  <c r="B180" i="16" l="1"/>
  <c r="A180" i="16"/>
  <c r="B179" i="16"/>
  <c r="A179" i="16"/>
  <c r="B178" i="16"/>
  <c r="A178" i="16"/>
  <c r="B177" i="16"/>
  <c r="A177" i="16"/>
  <c r="B176" i="16"/>
  <c r="A176" i="16"/>
  <c r="B175" i="16"/>
  <c r="A175" i="16"/>
  <c r="B174" i="16"/>
  <c r="A174" i="16"/>
  <c r="B173" i="16"/>
  <c r="A173" i="16"/>
  <c r="B172" i="16"/>
  <c r="A172" i="16"/>
  <c r="B171" i="16"/>
  <c r="A171" i="16"/>
  <c r="B170" i="16"/>
  <c r="A170" i="16"/>
  <c r="B169" i="16"/>
  <c r="A169" i="16"/>
  <c r="B168" i="16"/>
  <c r="A168" i="16"/>
  <c r="B167" i="16"/>
  <c r="A167" i="16"/>
  <c r="B166" i="16"/>
  <c r="A166" i="16"/>
  <c r="B165" i="16"/>
  <c r="A165" i="16"/>
  <c r="B164" i="16"/>
  <c r="A164" i="16"/>
  <c r="B163" i="16"/>
  <c r="A163" i="16"/>
  <c r="B162" i="16"/>
  <c r="A162" i="16"/>
  <c r="B161" i="16"/>
  <c r="A161" i="16"/>
  <c r="B160" i="16"/>
  <c r="A160" i="16"/>
  <c r="B159" i="16"/>
  <c r="A159" i="16"/>
  <c r="B158" i="16"/>
  <c r="A158" i="16"/>
  <c r="B157" i="16"/>
  <c r="A157" i="16"/>
  <c r="B156" i="16"/>
  <c r="A156" i="16"/>
  <c r="B155" i="16"/>
  <c r="A155" i="16"/>
  <c r="B154" i="16"/>
  <c r="A154" i="16"/>
  <c r="B153" i="16"/>
  <c r="A153" i="16"/>
  <c r="B152" i="16"/>
  <c r="A152" i="16"/>
  <c r="B151" i="16"/>
  <c r="A151" i="16"/>
  <c r="AE144" i="16"/>
  <c r="AC144" i="16"/>
  <c r="W144" i="16"/>
  <c r="Q144" i="16"/>
  <c r="K144" i="16"/>
  <c r="H144" i="16"/>
  <c r="AK144" i="16" s="1"/>
  <c r="D144" i="16"/>
  <c r="A144" i="16"/>
  <c r="AE143" i="16"/>
  <c r="AC143" i="16"/>
  <c r="W143" i="16"/>
  <c r="Q143" i="16"/>
  <c r="K143" i="16"/>
  <c r="H143" i="16"/>
  <c r="D143" i="16"/>
  <c r="A143" i="16"/>
  <c r="AE142" i="16"/>
  <c r="AC142" i="16"/>
  <c r="W142" i="16"/>
  <c r="Q142" i="16"/>
  <c r="K142" i="16"/>
  <c r="H142" i="16"/>
  <c r="AK142" i="16" s="1"/>
  <c r="D142" i="16"/>
  <c r="A142" i="16"/>
  <c r="AE141" i="16"/>
  <c r="AC141" i="16"/>
  <c r="W141" i="16"/>
  <c r="Q141" i="16"/>
  <c r="K141" i="16"/>
  <c r="H141" i="16"/>
  <c r="D141" i="16"/>
  <c r="A141" i="16"/>
  <c r="AE140" i="16"/>
  <c r="AC140" i="16"/>
  <c r="W140" i="16"/>
  <c r="Q140" i="16"/>
  <c r="K140" i="16"/>
  <c r="H140" i="16"/>
  <c r="AK140" i="16" s="1"/>
  <c r="D140" i="16"/>
  <c r="A140" i="16"/>
  <c r="AE139" i="16"/>
  <c r="AC139" i="16"/>
  <c r="W139" i="16"/>
  <c r="Q139" i="16"/>
  <c r="K139" i="16"/>
  <c r="H139" i="16"/>
  <c r="D139" i="16"/>
  <c r="A139" i="16"/>
  <c r="AE138" i="16"/>
  <c r="AC138" i="16"/>
  <c r="W138" i="16"/>
  <c r="Q138" i="16"/>
  <c r="K138" i="16"/>
  <c r="H138" i="16"/>
  <c r="AK138" i="16" s="1"/>
  <c r="D138" i="16"/>
  <c r="A138" i="16"/>
  <c r="AE137" i="16"/>
  <c r="AC137" i="16"/>
  <c r="W137" i="16"/>
  <c r="Q137" i="16"/>
  <c r="K137" i="16"/>
  <c r="H137" i="16"/>
  <c r="D137" i="16"/>
  <c r="A137" i="16"/>
  <c r="AE136" i="16"/>
  <c r="AC136" i="16"/>
  <c r="W136" i="16"/>
  <c r="Q136" i="16"/>
  <c r="K136" i="16"/>
  <c r="H136" i="16"/>
  <c r="AK136" i="16" s="1"/>
  <c r="D136" i="16"/>
  <c r="A136" i="16"/>
  <c r="AE135" i="16"/>
  <c r="AC135" i="16"/>
  <c r="W135" i="16"/>
  <c r="Q135" i="16"/>
  <c r="K135" i="16"/>
  <c r="H135" i="16"/>
  <c r="D135" i="16"/>
  <c r="A135" i="16"/>
  <c r="AE134" i="16"/>
  <c r="AC134" i="16"/>
  <c r="W134" i="16"/>
  <c r="Q134" i="16"/>
  <c r="K134" i="16"/>
  <c r="H134" i="16"/>
  <c r="AK134" i="16" s="1"/>
  <c r="D134" i="16"/>
  <c r="A134" i="16"/>
  <c r="AE133" i="16"/>
  <c r="AC133" i="16"/>
  <c r="W133" i="16"/>
  <c r="Q133" i="16"/>
  <c r="K133" i="16"/>
  <c r="H133" i="16"/>
  <c r="D133" i="16"/>
  <c r="A133" i="16"/>
  <c r="AE132" i="16"/>
  <c r="AC132" i="16"/>
  <c r="W132" i="16"/>
  <c r="Q132" i="16"/>
  <c r="K132" i="16"/>
  <c r="H132" i="16"/>
  <c r="AK132" i="16" s="1"/>
  <c r="D132" i="16"/>
  <c r="A132" i="16"/>
  <c r="AE131" i="16"/>
  <c r="AC131" i="16"/>
  <c r="W131" i="16"/>
  <c r="Q131" i="16"/>
  <c r="K131" i="16"/>
  <c r="H131" i="16"/>
  <c r="D131" i="16"/>
  <c r="A131" i="16"/>
  <c r="AE130" i="16"/>
  <c r="AC130" i="16"/>
  <c r="W130" i="16"/>
  <c r="Q130" i="16"/>
  <c r="K130" i="16"/>
  <c r="H130" i="16"/>
  <c r="AK130" i="16" s="1"/>
  <c r="D130" i="16"/>
  <c r="A130" i="16"/>
  <c r="AE129" i="16"/>
  <c r="AC129" i="16"/>
  <c r="W129" i="16"/>
  <c r="Q129" i="16"/>
  <c r="K129" i="16"/>
  <c r="H129" i="16"/>
  <c r="D129" i="16"/>
  <c r="A129" i="16"/>
  <c r="AE128" i="16"/>
  <c r="AC128" i="16"/>
  <c r="W128" i="16"/>
  <c r="Q128" i="16"/>
  <c r="K128" i="16"/>
  <c r="H128" i="16"/>
  <c r="AK128" i="16" s="1"/>
  <c r="D128" i="16"/>
  <c r="A128" i="16"/>
  <c r="AE127" i="16"/>
  <c r="AC127" i="16"/>
  <c r="W127" i="16"/>
  <c r="Q127" i="16"/>
  <c r="K127" i="16"/>
  <c r="H127" i="16"/>
  <c r="D127" i="16"/>
  <c r="A127" i="16"/>
  <c r="AE126" i="16"/>
  <c r="AC126" i="16"/>
  <c r="W126" i="16"/>
  <c r="Q126" i="16"/>
  <c r="K126" i="16"/>
  <c r="H126" i="16"/>
  <c r="AK126" i="16" s="1"/>
  <c r="D126" i="16"/>
  <c r="A126" i="16"/>
  <c r="AE125" i="16"/>
  <c r="AC125" i="16"/>
  <c r="W125" i="16"/>
  <c r="Q125" i="16"/>
  <c r="K125" i="16"/>
  <c r="H125" i="16"/>
  <c r="D125" i="16"/>
  <c r="A125" i="16"/>
  <c r="AE124" i="16"/>
  <c r="AC124" i="16"/>
  <c r="W124" i="16"/>
  <c r="Q124" i="16"/>
  <c r="K124" i="16"/>
  <c r="H124" i="16"/>
  <c r="AK124" i="16" s="1"/>
  <c r="D124" i="16"/>
  <c r="A124" i="16"/>
  <c r="AE123" i="16"/>
  <c r="AC123" i="16"/>
  <c r="W123" i="16"/>
  <c r="Q123" i="16"/>
  <c r="K123" i="16"/>
  <c r="H123" i="16"/>
  <c r="D123" i="16"/>
  <c r="A123" i="16"/>
  <c r="AE122" i="16"/>
  <c r="AC122" i="16"/>
  <c r="W122" i="16"/>
  <c r="Q122" i="16"/>
  <c r="K122" i="16"/>
  <c r="H122" i="16"/>
  <c r="AK122" i="16" s="1"/>
  <c r="D122" i="16"/>
  <c r="A122" i="16"/>
  <c r="AE121" i="16"/>
  <c r="AC121" i="16"/>
  <c r="W121" i="16"/>
  <c r="Q121" i="16"/>
  <c r="K121" i="16"/>
  <c r="H121" i="16"/>
  <c r="D121" i="16"/>
  <c r="A121" i="16"/>
  <c r="AE120" i="16"/>
  <c r="AC120" i="16"/>
  <c r="W120" i="16"/>
  <c r="Q120" i="16"/>
  <c r="K120" i="16"/>
  <c r="H120" i="16"/>
  <c r="AK120" i="16" s="1"/>
  <c r="D120" i="16"/>
  <c r="A120" i="16"/>
  <c r="AE119" i="16"/>
  <c r="AC119" i="16"/>
  <c r="W119" i="16"/>
  <c r="Q119" i="16"/>
  <c r="K119" i="16"/>
  <c r="H119" i="16"/>
  <c r="D119" i="16"/>
  <c r="A119" i="16"/>
  <c r="AE118" i="16"/>
  <c r="AC118" i="16"/>
  <c r="W118" i="16"/>
  <c r="Q118" i="16"/>
  <c r="K118" i="16"/>
  <c r="H118" i="16"/>
  <c r="AK118" i="16" s="1"/>
  <c r="D118" i="16"/>
  <c r="A118" i="16"/>
  <c r="AC117" i="16"/>
  <c r="W117" i="16"/>
  <c r="K117" i="16" s="1"/>
  <c r="AE117" i="16" s="1"/>
  <c r="Q117" i="16"/>
  <c r="D117" i="16"/>
  <c r="A117" i="16"/>
  <c r="AC116" i="16"/>
  <c r="W116" i="16"/>
  <c r="Q116" i="16"/>
  <c r="K116" i="16"/>
  <c r="AE116" i="16" s="1"/>
  <c r="D116" i="16"/>
  <c r="A116" i="16"/>
  <c r="BL115" i="16"/>
  <c r="A115" i="16"/>
  <c r="AR107" i="16"/>
  <c r="AN107" i="16"/>
  <c r="AJ107" i="16"/>
  <c r="AF107" i="16"/>
  <c r="Z107" i="16"/>
  <c r="V107" i="16"/>
  <c r="AR105" i="16"/>
  <c r="AN105" i="16"/>
  <c r="AJ105" i="16"/>
  <c r="AF105" i="16"/>
  <c r="Z105" i="16"/>
  <c r="V105" i="16"/>
  <c r="AR103" i="16"/>
  <c r="AN103" i="16"/>
  <c r="AJ103" i="16"/>
  <c r="AF103" i="16"/>
  <c r="Z103" i="16"/>
  <c r="V103" i="16"/>
  <c r="AR101" i="16"/>
  <c r="AN101" i="16"/>
  <c r="AJ101" i="16"/>
  <c r="AF101" i="16"/>
  <c r="Z101" i="16"/>
  <c r="V101" i="16"/>
  <c r="AR99" i="16"/>
  <c r="AN99" i="16"/>
  <c r="AJ99" i="16"/>
  <c r="AF99" i="16"/>
  <c r="Z99" i="16"/>
  <c r="V99" i="16"/>
  <c r="AR97" i="16"/>
  <c r="AN97" i="16"/>
  <c r="AJ97" i="16"/>
  <c r="AF97" i="16"/>
  <c r="Z97" i="16"/>
  <c r="V97" i="16"/>
  <c r="AR95" i="16"/>
  <c r="AN95" i="16"/>
  <c r="AJ95" i="16"/>
  <c r="AF95" i="16"/>
  <c r="Z95" i="16"/>
  <c r="V95" i="16"/>
  <c r="AR93" i="16"/>
  <c r="AN93" i="16"/>
  <c r="AJ93" i="16"/>
  <c r="AF93" i="16"/>
  <c r="Z93" i="16"/>
  <c r="V93" i="16"/>
  <c r="AR91" i="16"/>
  <c r="AN91" i="16"/>
  <c r="AJ91" i="16"/>
  <c r="AF91" i="16"/>
  <c r="Z91" i="16"/>
  <c r="V91" i="16"/>
  <c r="AR89" i="16"/>
  <c r="AN89" i="16"/>
  <c r="AJ89" i="16"/>
  <c r="AF89" i="16"/>
  <c r="Z89" i="16"/>
  <c r="V89" i="16"/>
  <c r="AR87" i="16"/>
  <c r="AN87" i="16"/>
  <c r="AJ87" i="16"/>
  <c r="AF87" i="16"/>
  <c r="Z87" i="16"/>
  <c r="V87" i="16"/>
  <c r="AR85" i="16"/>
  <c r="AN85" i="16"/>
  <c r="AJ85" i="16"/>
  <c r="AF85" i="16"/>
  <c r="Z85" i="16"/>
  <c r="V85" i="16"/>
  <c r="AR83" i="16"/>
  <c r="AN83" i="16"/>
  <c r="AJ83" i="16"/>
  <c r="AF83" i="16"/>
  <c r="Z83" i="16"/>
  <c r="V83" i="16"/>
  <c r="AR81" i="16"/>
  <c r="AN81" i="16"/>
  <c r="AJ81" i="16"/>
  <c r="AF81" i="16"/>
  <c r="Z81" i="16"/>
  <c r="V81" i="16"/>
  <c r="AR79" i="16"/>
  <c r="AN79" i="16"/>
  <c r="AJ79" i="16"/>
  <c r="AF79" i="16"/>
  <c r="Z79" i="16"/>
  <c r="V79" i="16"/>
  <c r="AR77" i="16"/>
  <c r="AN77" i="16"/>
  <c r="AJ77" i="16"/>
  <c r="AF77" i="16"/>
  <c r="Z77" i="16"/>
  <c r="V77" i="16"/>
  <c r="AR75" i="16"/>
  <c r="AN75" i="16"/>
  <c r="AJ75" i="16"/>
  <c r="AF75" i="16"/>
  <c r="Z75" i="16"/>
  <c r="V75" i="16"/>
  <c r="AR73" i="16"/>
  <c r="AN73" i="16"/>
  <c r="AJ73" i="16"/>
  <c r="AF73" i="16"/>
  <c r="Z73" i="16"/>
  <c r="V73" i="16"/>
  <c r="AR71" i="16"/>
  <c r="AN71" i="16"/>
  <c r="AJ71" i="16"/>
  <c r="AF71" i="16"/>
  <c r="Z71" i="16"/>
  <c r="V71" i="16"/>
  <c r="AR69" i="16"/>
  <c r="AN69" i="16"/>
  <c r="AJ69" i="16"/>
  <c r="AF69" i="16"/>
  <c r="Z69" i="16"/>
  <c r="V69" i="16"/>
  <c r="AR67" i="16"/>
  <c r="AN67" i="16"/>
  <c r="AJ67" i="16"/>
  <c r="AF67" i="16"/>
  <c r="Z67" i="16"/>
  <c r="V67" i="16"/>
  <c r="AR65" i="16"/>
  <c r="AN65" i="16"/>
  <c r="AJ65" i="16"/>
  <c r="AF65" i="16"/>
  <c r="Z65" i="16"/>
  <c r="V65" i="16"/>
  <c r="AR63" i="16"/>
  <c r="AN63" i="16"/>
  <c r="AJ63" i="16"/>
  <c r="AF63" i="16"/>
  <c r="Z63" i="16"/>
  <c r="V63" i="16"/>
  <c r="AR61" i="16"/>
  <c r="AN61" i="16"/>
  <c r="AJ61" i="16"/>
  <c r="AF61" i="16"/>
  <c r="Z61" i="16"/>
  <c r="V61" i="16"/>
  <c r="AR59" i="16"/>
  <c r="AN59" i="16"/>
  <c r="AJ59" i="16"/>
  <c r="AF59" i="16"/>
  <c r="Z59" i="16"/>
  <c r="V59" i="16"/>
  <c r="AR57" i="16"/>
  <c r="AN57" i="16"/>
  <c r="AJ57" i="16"/>
  <c r="AF57" i="16"/>
  <c r="Z57" i="16"/>
  <c r="V57" i="16"/>
  <c r="AR55" i="16"/>
  <c r="AN55" i="16"/>
  <c r="AJ55" i="16"/>
  <c r="AF55" i="16"/>
  <c r="Z55" i="16"/>
  <c r="V55" i="16"/>
  <c r="R54" i="16"/>
  <c r="AR51" i="16"/>
  <c r="AN51" i="16"/>
  <c r="AJ51" i="16"/>
  <c r="AF51" i="16"/>
  <c r="Z51" i="16"/>
  <c r="V51" i="16"/>
  <c r="R50" i="16"/>
  <c r="AN49" i="16"/>
  <c r="AF49" i="16"/>
  <c r="Z49" i="16"/>
  <c r="V49" i="16"/>
  <c r="R48" i="16"/>
  <c r="AR37" i="16"/>
  <c r="H39" i="16" s="1"/>
  <c r="AO35" i="16"/>
  <c r="AN35" i="16"/>
  <c r="D27" i="16"/>
  <c r="N25" i="16"/>
  <c r="G25" i="16"/>
  <c r="N24" i="16"/>
  <c r="G24" i="16"/>
  <c r="A22" i="16"/>
  <c r="D19" i="16"/>
  <c r="N17" i="16"/>
  <c r="G17" i="16"/>
  <c r="N16" i="16"/>
  <c r="G16" i="16"/>
  <c r="A14" i="16"/>
  <c r="D11" i="16"/>
  <c r="AH109" i="16" s="1"/>
  <c r="N9" i="16"/>
  <c r="G9" i="16"/>
  <c r="N8" i="16"/>
  <c r="G8" i="16"/>
  <c r="A6" i="16"/>
  <c r="X3" i="16"/>
  <c r="D3" i="16"/>
  <c r="AY151" i="16" l="1"/>
  <c r="AR49" i="16"/>
  <c r="AP59" i="16"/>
  <c r="AY156" i="16"/>
  <c r="AP67" i="16"/>
  <c r="AY160" i="16"/>
  <c r="AP75" i="16"/>
  <c r="AY164" i="16"/>
  <c r="AP83" i="16"/>
  <c r="AY168" i="16"/>
  <c r="AP91" i="16"/>
  <c r="AY172" i="16"/>
  <c r="AP99" i="16"/>
  <c r="AY176" i="16"/>
  <c r="AP107" i="16"/>
  <c r="AY180" i="16"/>
  <c r="AB57" i="16"/>
  <c r="AY155" i="16"/>
  <c r="AP65" i="16"/>
  <c r="AY159" i="16"/>
  <c r="AB73" i="16"/>
  <c r="AY163" i="16"/>
  <c r="AP81" i="16"/>
  <c r="AY167" i="16"/>
  <c r="AB89" i="16"/>
  <c r="AY171" i="16"/>
  <c r="AP97" i="16"/>
  <c r="AY175" i="16"/>
  <c r="AB105" i="16"/>
  <c r="AY179" i="16"/>
  <c r="AB55" i="16"/>
  <c r="AY154" i="16"/>
  <c r="AP63" i="16"/>
  <c r="AY158" i="16"/>
  <c r="AP71" i="16"/>
  <c r="AY162" i="16"/>
  <c r="AP79" i="16"/>
  <c r="AY166" i="16"/>
  <c r="AP87" i="16"/>
  <c r="AY170" i="16"/>
  <c r="AP95" i="16"/>
  <c r="AY174" i="16"/>
  <c r="AP103" i="16"/>
  <c r="AY178" i="16"/>
  <c r="AP51" i="16"/>
  <c r="AY152" i="16"/>
  <c r="AP61" i="16"/>
  <c r="AY157" i="16"/>
  <c r="AP69" i="16"/>
  <c r="AY161" i="16"/>
  <c r="AP77" i="16"/>
  <c r="AY165" i="16"/>
  <c r="AP85" i="16"/>
  <c r="AY169" i="16"/>
  <c r="AP93" i="16"/>
  <c r="AY173" i="16"/>
  <c r="AP101" i="16"/>
  <c r="AY177" i="16"/>
  <c r="N18" i="16"/>
  <c r="G10" i="16"/>
  <c r="U9" i="16" s="1"/>
  <c r="T109" i="16"/>
  <c r="AH123" i="16"/>
  <c r="AQ159" i="16" s="1"/>
  <c r="AH131" i="16"/>
  <c r="AQ167" i="16" s="1"/>
  <c r="AH139" i="16"/>
  <c r="AQ175" i="16" s="1"/>
  <c r="X109" i="16"/>
  <c r="AH125" i="16"/>
  <c r="AQ161" i="16" s="1"/>
  <c r="AH133" i="16"/>
  <c r="AQ169" i="16" s="1"/>
  <c r="AH141" i="16"/>
  <c r="AQ177" i="16" s="1"/>
  <c r="N10" i="16"/>
  <c r="AH119" i="16"/>
  <c r="AQ155" i="16" s="1"/>
  <c r="AH127" i="16"/>
  <c r="AQ163" i="16" s="1"/>
  <c r="AH135" i="16"/>
  <c r="AQ171" i="16" s="1"/>
  <c r="AH143" i="16"/>
  <c r="AQ179" i="16" s="1"/>
  <c r="AH121" i="16"/>
  <c r="AQ157" i="16" s="1"/>
  <c r="AH129" i="16"/>
  <c r="AQ165" i="16" s="1"/>
  <c r="AH137" i="16"/>
  <c r="AQ173" i="16" s="1"/>
  <c r="U8" i="16"/>
  <c r="AL109" i="16"/>
  <c r="AJ109" i="16"/>
  <c r="N26" i="16"/>
  <c r="AF109" i="16"/>
  <c r="AD108" i="16"/>
  <c r="G18" i="16"/>
  <c r="AL108" i="16"/>
  <c r="AB87" i="16"/>
  <c r="AB103" i="16"/>
  <c r="AB71" i="16"/>
  <c r="AB95" i="16"/>
  <c r="AB97" i="16"/>
  <c r="AB65" i="16"/>
  <c r="AB79" i="16"/>
  <c r="AB81" i="16"/>
  <c r="AB75" i="16"/>
  <c r="AB77" i="16"/>
  <c r="AB91" i="16"/>
  <c r="AB93" i="16"/>
  <c r="AB107" i="16"/>
  <c r="AP73" i="16"/>
  <c r="AP89" i="16"/>
  <c r="AP105" i="16"/>
  <c r="AB59" i="16"/>
  <c r="AB61" i="16"/>
  <c r="AB63" i="16"/>
  <c r="AP55" i="16"/>
  <c r="AP57" i="16"/>
  <c r="AH118" i="16"/>
  <c r="AH124" i="16"/>
  <c r="AH140" i="16"/>
  <c r="AH120" i="16"/>
  <c r="AH136" i="16"/>
  <c r="AH132" i="16"/>
  <c r="AH144" i="16"/>
  <c r="AH128" i="16"/>
  <c r="AB49" i="16"/>
  <c r="AK141" i="16"/>
  <c r="AH122" i="16"/>
  <c r="AH126" i="16"/>
  <c r="AH130" i="16"/>
  <c r="AH134" i="16"/>
  <c r="AH138" i="16"/>
  <c r="AH142" i="16"/>
  <c r="AK119" i="16"/>
  <c r="AK127" i="16"/>
  <c r="AK135" i="16"/>
  <c r="AK143" i="16"/>
  <c r="AK123" i="16"/>
  <c r="AK131" i="16"/>
  <c r="AK139" i="16"/>
  <c r="AK121" i="16"/>
  <c r="AK125" i="16"/>
  <c r="AK129" i="16"/>
  <c r="AK133" i="16"/>
  <c r="AK137" i="16"/>
  <c r="U17" i="16"/>
  <c r="H32" i="16" s="1"/>
  <c r="AB51" i="16"/>
  <c r="AB67" i="16"/>
  <c r="AB83" i="16"/>
  <c r="AB99" i="16"/>
  <c r="V109" i="16"/>
  <c r="AN109" i="16"/>
  <c r="AB69" i="16"/>
  <c r="AB85" i="16"/>
  <c r="AB101" i="16"/>
  <c r="AO32" i="16"/>
  <c r="R39" i="16" s="1"/>
  <c r="T108" i="16"/>
  <c r="Z109" i="16"/>
  <c r="G26" i="16"/>
  <c r="U25" i="16" s="1"/>
  <c r="U24" i="16"/>
  <c r="AO25" i="16" s="1"/>
  <c r="AN34" i="16"/>
  <c r="AP49" i="16"/>
  <c r="X108" i="16"/>
  <c r="AD109" i="16"/>
  <c r="D115" i="16"/>
  <c r="AO9" i="16"/>
  <c r="U16" i="16"/>
  <c r="AH108" i="16"/>
  <c r="AN118" i="16" l="1"/>
  <c r="G154" i="16" s="1"/>
  <c r="AQ154" i="16"/>
  <c r="AN128" i="16"/>
  <c r="D164" i="16" s="1"/>
  <c r="AQ164" i="16"/>
  <c r="AN144" i="16"/>
  <c r="G180" i="16" s="1"/>
  <c r="AQ180" i="16"/>
  <c r="AN124" i="16"/>
  <c r="D160" i="16" s="1"/>
  <c r="AQ160" i="16"/>
  <c r="AN134" i="16"/>
  <c r="G170" i="16" s="1"/>
  <c r="AQ170" i="16"/>
  <c r="AN142" i="16"/>
  <c r="G178" i="16" s="1"/>
  <c r="AQ178" i="16"/>
  <c r="AN138" i="16"/>
  <c r="G174" i="16" s="1"/>
  <c r="AQ174" i="16"/>
  <c r="AN132" i="16"/>
  <c r="D168" i="16" s="1"/>
  <c r="AQ168" i="16"/>
  <c r="AN130" i="16"/>
  <c r="G166" i="16" s="1"/>
  <c r="AQ166" i="16"/>
  <c r="AN126" i="16"/>
  <c r="D162" i="16" s="1"/>
  <c r="AQ162" i="16"/>
  <c r="AN120" i="16"/>
  <c r="G156" i="16" s="1"/>
  <c r="AQ156" i="16"/>
  <c r="AN136" i="16"/>
  <c r="G172" i="16" s="1"/>
  <c r="AQ172" i="16"/>
  <c r="AN122" i="16"/>
  <c r="G158" i="16" s="1"/>
  <c r="AQ158" i="16"/>
  <c r="AN140" i="16"/>
  <c r="D176" i="16" s="1"/>
  <c r="AQ176" i="16"/>
  <c r="AN125" i="16"/>
  <c r="D161" i="16" s="1"/>
  <c r="AN133" i="16"/>
  <c r="AN141" i="16"/>
  <c r="AN123" i="16"/>
  <c r="AN129" i="16"/>
  <c r="AN119" i="16"/>
  <c r="AN121" i="16"/>
  <c r="AN9" i="16"/>
  <c r="U11" i="16"/>
  <c r="U10" i="16"/>
  <c r="M32" i="16"/>
  <c r="AN135" i="16"/>
  <c r="AN131" i="16"/>
  <c r="AN137" i="16"/>
  <c r="AN143" i="16"/>
  <c r="AN139" i="16"/>
  <c r="AN127" i="16"/>
  <c r="AN17" i="16"/>
  <c r="U27" i="16"/>
  <c r="U19" i="16"/>
  <c r="AO17" i="16"/>
  <c r="U26" i="16"/>
  <c r="D32" i="16"/>
  <c r="AN25" i="16"/>
  <c r="U18" i="16"/>
  <c r="G164" i="16" l="1"/>
  <c r="G160" i="16"/>
  <c r="D178" i="16"/>
  <c r="G168" i="16"/>
  <c r="D172" i="16"/>
  <c r="G176" i="16"/>
  <c r="D180" i="16"/>
  <c r="G162" i="16"/>
  <c r="D170" i="16"/>
  <c r="D154" i="16"/>
  <c r="D158" i="16"/>
  <c r="D174" i="16"/>
  <c r="G161" i="16"/>
  <c r="D166" i="16"/>
  <c r="D156" i="16"/>
  <c r="G167" i="16"/>
  <c r="D167" i="16"/>
  <c r="G165" i="16"/>
  <c r="D165" i="16"/>
  <c r="D171" i="16"/>
  <c r="G171" i="16"/>
  <c r="G159" i="16"/>
  <c r="D159" i="16"/>
  <c r="D163" i="16"/>
  <c r="G163" i="16"/>
  <c r="G177" i="16"/>
  <c r="D177" i="16"/>
  <c r="G175" i="16"/>
  <c r="D175" i="16"/>
  <c r="G169" i="16"/>
  <c r="D169" i="16"/>
  <c r="D179" i="16"/>
  <c r="G179" i="16"/>
  <c r="G157" i="16"/>
  <c r="D157" i="16"/>
  <c r="G173" i="16"/>
  <c r="D173" i="16"/>
  <c r="G155" i="16"/>
  <c r="D155" i="16"/>
  <c r="AN32" i="16"/>
  <c r="AO34" i="16" s="1"/>
  <c r="D39" i="16" l="1"/>
  <c r="H116" i="16"/>
  <c r="AK116" i="16" s="1"/>
  <c r="H117" i="16"/>
  <c r="M39" i="16"/>
  <c r="AH116" i="16" l="1"/>
  <c r="AK117" i="16"/>
  <c r="AH117" i="16"/>
  <c r="AQ153" i="16" s="1"/>
  <c r="AN116" i="16" l="1"/>
  <c r="G152" i="16" s="1"/>
  <c r="AQ152" i="16"/>
  <c r="AN117" i="16"/>
  <c r="D152" i="16" l="1"/>
  <c r="G153" i="16"/>
  <c r="D153" i="16"/>
  <c r="H39" i="15" l="1"/>
  <c r="Y179" i="14" l="1"/>
  <c r="Y178" i="14"/>
  <c r="Y177" i="14"/>
  <c r="Y176" i="14"/>
  <c r="Y175" i="14"/>
  <c r="Y174" i="14"/>
  <c r="Y173" i="14"/>
  <c r="Y172" i="14"/>
  <c r="Y171" i="14"/>
  <c r="Y170" i="14"/>
  <c r="Y169" i="14"/>
  <c r="Y168" i="14"/>
  <c r="Y167" i="14"/>
  <c r="Y166" i="14"/>
  <c r="Y165" i="14"/>
  <c r="Y164" i="14"/>
  <c r="Y163" i="14"/>
  <c r="Y162" i="14"/>
  <c r="Y161" i="14"/>
  <c r="Y160" i="14"/>
  <c r="Y159" i="14"/>
  <c r="Y158" i="14"/>
  <c r="Y157" i="14"/>
  <c r="Y156" i="14"/>
  <c r="Y155" i="14"/>
  <c r="Y154" i="14"/>
  <c r="Y153" i="14"/>
  <c r="Y152" i="14"/>
  <c r="Y151" i="14"/>
  <c r="AD178" i="14"/>
  <c r="AD177" i="14"/>
  <c r="AD176" i="14"/>
  <c r="AD175" i="14"/>
  <c r="AD174" i="14"/>
  <c r="AD173" i="14"/>
  <c r="AD172" i="14"/>
  <c r="AD171" i="14"/>
  <c r="AD170" i="14"/>
  <c r="AD169" i="14"/>
  <c r="AD168" i="14"/>
  <c r="AD167" i="14"/>
  <c r="AD166" i="14"/>
  <c r="AD165" i="14"/>
  <c r="AD164" i="14"/>
  <c r="AD163" i="14"/>
  <c r="AD162" i="14"/>
  <c r="AD161" i="14"/>
  <c r="AD160" i="14"/>
  <c r="AD159" i="14"/>
  <c r="AD158" i="14"/>
  <c r="AD157" i="14"/>
  <c r="AD156" i="14"/>
  <c r="AD155" i="14"/>
  <c r="AD154" i="14"/>
  <c r="AD153" i="14"/>
  <c r="AD152" i="14"/>
  <c r="AD151" i="14"/>
  <c r="H143" i="14"/>
  <c r="H142" i="14"/>
  <c r="H141" i="14"/>
  <c r="H140" i="14"/>
  <c r="H139" i="14"/>
  <c r="H138" i="14"/>
  <c r="H137" i="14"/>
  <c r="H136" i="14"/>
  <c r="H135" i="14"/>
  <c r="H134" i="14"/>
  <c r="H133" i="14"/>
  <c r="H132" i="14"/>
  <c r="H131" i="14"/>
  <c r="H130" i="14"/>
  <c r="H129" i="14"/>
  <c r="H128" i="14"/>
  <c r="H127" i="14"/>
  <c r="H126" i="14"/>
  <c r="H124" i="14"/>
  <c r="H123" i="14"/>
  <c r="H122" i="14"/>
  <c r="H121" i="14"/>
  <c r="H120" i="14"/>
  <c r="H119" i="14"/>
  <c r="H118" i="14"/>
  <c r="H117" i="14"/>
  <c r="H116" i="14"/>
  <c r="H115" i="14"/>
  <c r="AE115" i="14"/>
  <c r="AE116" i="14"/>
  <c r="AE117" i="14"/>
  <c r="AE118" i="14"/>
  <c r="AE119" i="14"/>
  <c r="AE120" i="14"/>
  <c r="AE121" i="14"/>
  <c r="AE122" i="14"/>
  <c r="AE123" i="14"/>
  <c r="AE124" i="14"/>
  <c r="AE125" i="14"/>
  <c r="AE126" i="14"/>
  <c r="AE127" i="14"/>
  <c r="AE128" i="14"/>
  <c r="AE129" i="14"/>
  <c r="AE130" i="14"/>
  <c r="AE131" i="14"/>
  <c r="AE132" i="14"/>
  <c r="AE133" i="14"/>
  <c r="AE134" i="14"/>
  <c r="AE135" i="14"/>
  <c r="AE136" i="14"/>
  <c r="AE137" i="14"/>
  <c r="AE138" i="14"/>
  <c r="AE139" i="14"/>
  <c r="AE140" i="14"/>
  <c r="AE141" i="14"/>
  <c r="AE142" i="14"/>
  <c r="AE143" i="14"/>
  <c r="AI180" i="14" l="1"/>
  <c r="AL180" i="14" s="1"/>
  <c r="AA144" i="14"/>
  <c r="U144" i="14"/>
  <c r="O144" i="14"/>
  <c r="Y144" i="14"/>
  <c r="S144" i="14"/>
  <c r="M144" i="14"/>
  <c r="F144" i="14"/>
  <c r="M179" i="14"/>
  <c r="M178" i="14"/>
  <c r="M177" i="14"/>
  <c r="M176" i="14"/>
  <c r="M175" i="14"/>
  <c r="M174" i="14"/>
  <c r="M173" i="14"/>
  <c r="M172" i="14"/>
  <c r="M171" i="14"/>
  <c r="M170" i="14"/>
  <c r="M169" i="14"/>
  <c r="M168" i="14"/>
  <c r="M167" i="14"/>
  <c r="M166" i="14"/>
  <c r="M164" i="14"/>
  <c r="M163" i="14"/>
  <c r="M162" i="14"/>
  <c r="M161" i="14"/>
  <c r="M160" i="14"/>
  <c r="M159" i="14"/>
  <c r="M158" i="14"/>
  <c r="M157" i="14"/>
  <c r="M156" i="14"/>
  <c r="M155" i="14"/>
  <c r="M154" i="14"/>
  <c r="M153" i="14"/>
  <c r="M152" i="14"/>
  <c r="M151" i="14"/>
  <c r="J170" i="14"/>
  <c r="J169" i="14"/>
  <c r="J168" i="14"/>
  <c r="J167" i="14"/>
  <c r="J164" i="14"/>
  <c r="J163" i="14"/>
  <c r="J162" i="14"/>
  <c r="J161" i="14"/>
  <c r="J160" i="14"/>
  <c r="J159" i="14"/>
  <c r="J158" i="14"/>
  <c r="J157" i="14"/>
  <c r="J156" i="14"/>
  <c r="J155" i="14"/>
  <c r="J154" i="14"/>
  <c r="J153" i="14"/>
  <c r="J152" i="14"/>
  <c r="V179" i="14"/>
  <c r="AL179" i="14" s="1"/>
  <c r="S179" i="14"/>
  <c r="P179" i="14"/>
  <c r="V178" i="14"/>
  <c r="AL178" i="14" s="1"/>
  <c r="S178" i="14"/>
  <c r="P178" i="14"/>
  <c r="V177" i="14"/>
  <c r="AL177" i="14" s="1"/>
  <c r="S177" i="14"/>
  <c r="P177" i="14"/>
  <c r="V176" i="14"/>
  <c r="AL176" i="14" s="1"/>
  <c r="S176" i="14"/>
  <c r="P176" i="14"/>
  <c r="V175" i="14"/>
  <c r="AL175" i="14" s="1"/>
  <c r="S175" i="14"/>
  <c r="P175" i="14"/>
  <c r="V174" i="14"/>
  <c r="AL174" i="14" s="1"/>
  <c r="S174" i="14"/>
  <c r="P174" i="14"/>
  <c r="V173" i="14"/>
  <c r="AL173" i="14" s="1"/>
  <c r="S173" i="14"/>
  <c r="P173" i="14"/>
  <c r="V172" i="14"/>
  <c r="AL172" i="14" s="1"/>
  <c r="S172" i="14"/>
  <c r="P172" i="14"/>
  <c r="V171" i="14"/>
  <c r="AL171" i="14" s="1"/>
  <c r="S171" i="14"/>
  <c r="P171" i="14"/>
  <c r="V170" i="14"/>
  <c r="AL170" i="14" s="1"/>
  <c r="S170" i="14"/>
  <c r="P170" i="14"/>
  <c r="V169" i="14"/>
  <c r="AL169" i="14" s="1"/>
  <c r="S169" i="14"/>
  <c r="P169" i="14"/>
  <c r="V168" i="14"/>
  <c r="AL168" i="14" s="1"/>
  <c r="S168" i="14"/>
  <c r="P168" i="14"/>
  <c r="V167" i="14"/>
  <c r="AL167" i="14" s="1"/>
  <c r="S167" i="14"/>
  <c r="P167" i="14"/>
  <c r="V166" i="14"/>
  <c r="AL166" i="14" s="1"/>
  <c r="S166" i="14"/>
  <c r="P166" i="14"/>
  <c r="V165" i="14"/>
  <c r="AL165" i="14" s="1"/>
  <c r="S165" i="14"/>
  <c r="P165" i="14"/>
  <c r="V164" i="14"/>
  <c r="AL164" i="14" s="1"/>
  <c r="S164" i="14"/>
  <c r="P164" i="14"/>
  <c r="V163" i="14"/>
  <c r="AL163" i="14" s="1"/>
  <c r="S163" i="14"/>
  <c r="P163" i="14"/>
  <c r="V162" i="14"/>
  <c r="AL162" i="14" s="1"/>
  <c r="S162" i="14"/>
  <c r="P162" i="14"/>
  <c r="V161" i="14"/>
  <c r="AL161" i="14" s="1"/>
  <c r="S161" i="14"/>
  <c r="P161" i="14"/>
  <c r="V160" i="14"/>
  <c r="AL160" i="14" s="1"/>
  <c r="S160" i="14"/>
  <c r="P160" i="14"/>
  <c r="V159" i="14"/>
  <c r="AL159" i="14" s="1"/>
  <c r="S159" i="14"/>
  <c r="P159" i="14"/>
  <c r="V158" i="14"/>
  <c r="AL158" i="14" s="1"/>
  <c r="S158" i="14"/>
  <c r="P158" i="14"/>
  <c r="V157" i="14"/>
  <c r="AL157" i="14" s="1"/>
  <c r="S157" i="14"/>
  <c r="P157" i="14"/>
  <c r="V156" i="14"/>
  <c r="AL156" i="14" s="1"/>
  <c r="S156" i="14"/>
  <c r="P156" i="14"/>
  <c r="V155" i="14"/>
  <c r="AL155" i="14" s="1"/>
  <c r="S155" i="14"/>
  <c r="P155" i="14"/>
  <c r="V154" i="14"/>
  <c r="AL154" i="14" s="1"/>
  <c r="S154" i="14"/>
  <c r="P154" i="14"/>
  <c r="V153" i="14"/>
  <c r="AL153" i="14" s="1"/>
  <c r="S153" i="14"/>
  <c r="P153" i="14"/>
  <c r="V152" i="14"/>
  <c r="AL152" i="14" s="1"/>
  <c r="S152" i="14"/>
  <c r="P152" i="14"/>
  <c r="V151" i="14"/>
  <c r="AL151" i="14" s="1"/>
  <c r="S151" i="14"/>
  <c r="P151" i="14"/>
  <c r="AH143" i="14"/>
  <c r="AC143" i="14"/>
  <c r="W143" i="14"/>
  <c r="Q143" i="14"/>
  <c r="K143" i="14"/>
  <c r="AK143" i="14"/>
  <c r="AC142" i="14"/>
  <c r="W142" i="14"/>
  <c r="Q142" i="14"/>
  <c r="K142" i="14"/>
  <c r="AH142" i="14"/>
  <c r="AC141" i="14"/>
  <c r="W141" i="14"/>
  <c r="Q141" i="14"/>
  <c r="K141" i="14"/>
  <c r="AC140" i="14"/>
  <c r="W140" i="14"/>
  <c r="Q140" i="14"/>
  <c r="K140" i="14"/>
  <c r="AH140" i="14"/>
  <c r="AH139" i="14"/>
  <c r="AC139" i="14"/>
  <c r="W139" i="14"/>
  <c r="Q139" i="14"/>
  <c r="K139" i="14"/>
  <c r="AC138" i="14"/>
  <c r="W138" i="14"/>
  <c r="Q138" i="14"/>
  <c r="K138" i="14"/>
  <c r="AH138" i="14"/>
  <c r="AC137" i="14"/>
  <c r="W137" i="14"/>
  <c r="Q137" i="14"/>
  <c r="K137" i="14"/>
  <c r="AC136" i="14"/>
  <c r="W136" i="14"/>
  <c r="Q136" i="14"/>
  <c r="K136" i="14"/>
  <c r="AH136" i="14"/>
  <c r="AH135" i="14"/>
  <c r="AC135" i="14"/>
  <c r="W135" i="14"/>
  <c r="Q135" i="14"/>
  <c r="K135" i="14"/>
  <c r="AC134" i="14"/>
  <c r="W134" i="14"/>
  <c r="Q134" i="14"/>
  <c r="K134" i="14"/>
  <c r="AK134" i="14"/>
  <c r="AH133" i="14"/>
  <c r="AC133" i="14"/>
  <c r="W133" i="14"/>
  <c r="Q133" i="14"/>
  <c r="K133" i="14"/>
  <c r="AC132" i="14"/>
  <c r="W132" i="14"/>
  <c r="Q132" i="14"/>
  <c r="K132" i="14"/>
  <c r="AH132" i="14"/>
  <c r="AC131" i="14"/>
  <c r="W131" i="14"/>
  <c r="Q131" i="14"/>
  <c r="K131" i="14"/>
  <c r="AK131" i="14"/>
  <c r="AC130" i="14"/>
  <c r="W130" i="14"/>
  <c r="Q130" i="14"/>
  <c r="K130" i="14"/>
  <c r="AK130" i="14"/>
  <c r="AH129" i="14"/>
  <c r="AC129" i="14"/>
  <c r="W129" i="14"/>
  <c r="Q129" i="14"/>
  <c r="K129" i="14"/>
  <c r="AC128" i="14"/>
  <c r="W128" i="14"/>
  <c r="Q128" i="14"/>
  <c r="K128" i="14"/>
  <c r="AH128" i="14"/>
  <c r="AC127" i="14"/>
  <c r="W127" i="14"/>
  <c r="Q127" i="14"/>
  <c r="K127" i="14"/>
  <c r="AC126" i="14"/>
  <c r="W126" i="14"/>
  <c r="Q126" i="14"/>
  <c r="K126" i="14"/>
  <c r="AH126" i="14"/>
  <c r="AC125" i="14"/>
  <c r="W125" i="14"/>
  <c r="Q125" i="14"/>
  <c r="K125" i="14"/>
  <c r="AK125" i="14"/>
  <c r="AC124" i="14"/>
  <c r="W124" i="14"/>
  <c r="Q124" i="14"/>
  <c r="K124" i="14"/>
  <c r="AH124" i="14"/>
  <c r="AH123" i="14"/>
  <c r="AC123" i="14"/>
  <c r="W123" i="14"/>
  <c r="Q123" i="14"/>
  <c r="K123" i="14"/>
  <c r="AC122" i="14"/>
  <c r="W122" i="14"/>
  <c r="Q122" i="14"/>
  <c r="K122" i="14"/>
  <c r="AK122" i="14"/>
  <c r="AC121" i="14"/>
  <c r="W121" i="14"/>
  <c r="Q121" i="14"/>
  <c r="K121" i="14"/>
  <c r="AC120" i="14"/>
  <c r="W120" i="14"/>
  <c r="Q120" i="14"/>
  <c r="K120" i="14"/>
  <c r="AH120" i="14"/>
  <c r="AH119" i="14"/>
  <c r="AC119" i="14"/>
  <c r="W119" i="14"/>
  <c r="Q119" i="14"/>
  <c r="K119" i="14"/>
  <c r="AC118" i="14"/>
  <c r="W118" i="14"/>
  <c r="Q118" i="14"/>
  <c r="K118" i="14"/>
  <c r="AH118" i="14"/>
  <c r="AC117" i="14"/>
  <c r="W117" i="14"/>
  <c r="Q117" i="14"/>
  <c r="K117" i="14"/>
  <c r="AC116" i="14"/>
  <c r="W116" i="14"/>
  <c r="Q116" i="14"/>
  <c r="K116" i="14"/>
  <c r="D143" i="14"/>
  <c r="D142" i="14"/>
  <c r="D141" i="14"/>
  <c r="D140" i="14"/>
  <c r="D139" i="14"/>
  <c r="D138" i="14"/>
  <c r="D137" i="14"/>
  <c r="D136" i="14"/>
  <c r="D135" i="14"/>
  <c r="D134" i="14"/>
  <c r="D133" i="14"/>
  <c r="D132" i="14"/>
  <c r="D131" i="14"/>
  <c r="D130" i="14"/>
  <c r="D129" i="14"/>
  <c r="D128" i="14"/>
  <c r="D127" i="14"/>
  <c r="D126" i="14"/>
  <c r="D125" i="14"/>
  <c r="D124" i="14"/>
  <c r="D123" i="14"/>
  <c r="D122" i="14"/>
  <c r="D121" i="14"/>
  <c r="D120" i="14"/>
  <c r="D119" i="14"/>
  <c r="D118" i="14"/>
  <c r="D117" i="14"/>
  <c r="D116" i="14"/>
  <c r="D115" i="14"/>
  <c r="AC115" i="14"/>
  <c r="W115" i="14"/>
  <c r="Q115" i="14"/>
  <c r="K115" i="14"/>
  <c r="AK115" i="14"/>
  <c r="AH116" i="14"/>
  <c r="AK119" i="14"/>
  <c r="AK121" i="14"/>
  <c r="AK123" i="14"/>
  <c r="AK127" i="14"/>
  <c r="AK129" i="14"/>
  <c r="AK133" i="14"/>
  <c r="AK135" i="14"/>
  <c r="AK139" i="14"/>
  <c r="AK141" i="14"/>
  <c r="AH141" i="14"/>
  <c r="AR50" i="14"/>
  <c r="AR52" i="14"/>
  <c r="AR54" i="14"/>
  <c r="AR56" i="14"/>
  <c r="AR58" i="14"/>
  <c r="AR60" i="14"/>
  <c r="AR62" i="14"/>
  <c r="AR64" i="14"/>
  <c r="AR66" i="14"/>
  <c r="AR68" i="14"/>
  <c r="AR70" i="14"/>
  <c r="AR72" i="14"/>
  <c r="AR74" i="14"/>
  <c r="AR76" i="14"/>
  <c r="AR78" i="14"/>
  <c r="AR80" i="14"/>
  <c r="AR82" i="14"/>
  <c r="AR84" i="14"/>
  <c r="AR86" i="14"/>
  <c r="AR88" i="14"/>
  <c r="AR90" i="14"/>
  <c r="AR92" i="14"/>
  <c r="AR94" i="14"/>
  <c r="AR96" i="14"/>
  <c r="AR98" i="14"/>
  <c r="AR100" i="14"/>
  <c r="AR102" i="14"/>
  <c r="AR104" i="14"/>
  <c r="AR106" i="14"/>
  <c r="AB173" i="14" l="1"/>
  <c r="AB160" i="14"/>
  <c r="AB164" i="14"/>
  <c r="AB172" i="14"/>
  <c r="AB153" i="14"/>
  <c r="AB157" i="14"/>
  <c r="AB161" i="14"/>
  <c r="AN129" i="14"/>
  <c r="AG165" i="14"/>
  <c r="AN123" i="14"/>
  <c r="AG159" i="14"/>
  <c r="AN135" i="14"/>
  <c r="AQ171" i="14"/>
  <c r="AN139" i="14"/>
  <c r="AQ175" i="14"/>
  <c r="AN119" i="14"/>
  <c r="AQ155" i="14"/>
  <c r="AN141" i="14"/>
  <c r="AQ177" i="14"/>
  <c r="AG179" i="14"/>
  <c r="AH134" i="14"/>
  <c r="AQ170" i="14" s="1"/>
  <c r="AH117" i="14"/>
  <c r="AH121" i="14"/>
  <c r="AH127" i="14"/>
  <c r="AH137" i="14"/>
  <c r="AB174" i="14"/>
  <c r="AB154" i="14"/>
  <c r="AG155" i="14"/>
  <c r="AG175" i="14"/>
  <c r="AB171" i="14"/>
  <c r="AK142" i="14"/>
  <c r="AQ178" i="14" s="1"/>
  <c r="AK126" i="14"/>
  <c r="AQ162" i="14" s="1"/>
  <c r="AK118" i="14"/>
  <c r="AQ154" i="14" s="1"/>
  <c r="AB159" i="14"/>
  <c r="AG169" i="14"/>
  <c r="AG177" i="14"/>
  <c r="AG171" i="14"/>
  <c r="AQ179" i="14"/>
  <c r="AB179" i="14"/>
  <c r="AB178" i="14"/>
  <c r="AB177" i="14"/>
  <c r="AB176" i="14"/>
  <c r="AB175" i="14"/>
  <c r="AB170" i="14"/>
  <c r="AB169" i="14"/>
  <c r="AQ169" i="14"/>
  <c r="AB168" i="14"/>
  <c r="AB167" i="14"/>
  <c r="AB166" i="14"/>
  <c r="AB165" i="14"/>
  <c r="AB163" i="14"/>
  <c r="AB162" i="14"/>
  <c r="AB158" i="14"/>
  <c r="AB156" i="14"/>
  <c r="AB155" i="14"/>
  <c r="AB152" i="14"/>
  <c r="AB151" i="14"/>
  <c r="AN143" i="14"/>
  <c r="AK138" i="14"/>
  <c r="AK137" i="14"/>
  <c r="AN133" i="14"/>
  <c r="AH131" i="14"/>
  <c r="AH130" i="14"/>
  <c r="AH125" i="14"/>
  <c r="AH122" i="14"/>
  <c r="AK117" i="14"/>
  <c r="AH115" i="14"/>
  <c r="AK140" i="14"/>
  <c r="AN140" i="14" s="1"/>
  <c r="AK136" i="14"/>
  <c r="AN136" i="14" s="1"/>
  <c r="AK132" i="14"/>
  <c r="AN132" i="14" s="1"/>
  <c r="AK128" i="14"/>
  <c r="AN128" i="14" s="1"/>
  <c r="AK124" i="14"/>
  <c r="AN124" i="14" s="1"/>
  <c r="AK120" i="14"/>
  <c r="AN120" i="14" s="1"/>
  <c r="AK116" i="14"/>
  <c r="AN116" i="14" s="1"/>
  <c r="AN142" i="14" l="1"/>
  <c r="G178" i="14" s="1"/>
  <c r="AN117" i="14"/>
  <c r="D153" i="14" s="1"/>
  <c r="AG152" i="14"/>
  <c r="AN126" i="14"/>
  <c r="D162" i="14" s="1"/>
  <c r="AQ168" i="14"/>
  <c r="AN134" i="14"/>
  <c r="D170" i="14" s="1"/>
  <c r="AQ159" i="14"/>
  <c r="AQ152" i="14"/>
  <c r="AG170" i="14"/>
  <c r="AG162" i="14"/>
  <c r="AN137" i="14"/>
  <c r="G173" i="14" s="1"/>
  <c r="G162" i="14"/>
  <c r="G179" i="14"/>
  <c r="D179" i="14"/>
  <c r="AG178" i="14"/>
  <c r="G177" i="14"/>
  <c r="D177" i="14"/>
  <c r="G155" i="14"/>
  <c r="D155" i="14"/>
  <c r="G171" i="14"/>
  <c r="D171" i="14"/>
  <c r="D165" i="14"/>
  <c r="G165" i="14"/>
  <c r="D152" i="14"/>
  <c r="G152" i="14"/>
  <c r="D168" i="14"/>
  <c r="G168" i="14"/>
  <c r="D156" i="14"/>
  <c r="G156" i="14"/>
  <c r="D172" i="14"/>
  <c r="G172" i="14"/>
  <c r="G175" i="14"/>
  <c r="D175" i="14"/>
  <c r="G159" i="14"/>
  <c r="D159" i="14"/>
  <c r="D164" i="14"/>
  <c r="G164" i="14"/>
  <c r="D160" i="14"/>
  <c r="G160" i="14"/>
  <c r="D176" i="14"/>
  <c r="G176" i="14"/>
  <c r="G169" i="14"/>
  <c r="D169" i="14"/>
  <c r="AN115" i="14"/>
  <c r="AN127" i="14"/>
  <c r="AG168" i="14"/>
  <c r="AN122" i="14"/>
  <c r="AN131" i="14"/>
  <c r="AN138" i="14"/>
  <c r="AG154" i="14"/>
  <c r="AN125" i="14"/>
  <c r="AN121" i="14"/>
  <c r="AN118" i="14"/>
  <c r="AN130" i="14"/>
  <c r="AQ165" i="14"/>
  <c r="D178" i="14" l="1"/>
  <c r="G153" i="14"/>
  <c r="D173" i="14"/>
  <c r="G170" i="14"/>
  <c r="G163" i="14"/>
  <c r="D163" i="14"/>
  <c r="G154" i="14"/>
  <c r="D154" i="14"/>
  <c r="G151" i="14"/>
  <c r="D151" i="14"/>
  <c r="G166" i="14"/>
  <c r="D166" i="14"/>
  <c r="D157" i="14"/>
  <c r="G157" i="14"/>
  <c r="G174" i="14"/>
  <c r="D174" i="14"/>
  <c r="G158" i="14"/>
  <c r="D158" i="14"/>
  <c r="G161" i="14"/>
  <c r="D161" i="14"/>
  <c r="G167" i="14"/>
  <c r="D167" i="14"/>
  <c r="AG166" i="14"/>
  <c r="AQ166" i="14"/>
  <c r="AQ161" i="14"/>
  <c r="AG161" i="14"/>
  <c r="AQ174" i="14"/>
  <c r="AG174" i="14"/>
  <c r="AG176" i="14"/>
  <c r="AQ176" i="14"/>
  <c r="AQ164" i="14"/>
  <c r="AG164" i="14"/>
  <c r="AQ173" i="14"/>
  <c r="AG173" i="14"/>
  <c r="AG163" i="14"/>
  <c r="AQ163" i="14"/>
  <c r="AQ153" i="14"/>
  <c r="AG153" i="14"/>
  <c r="AG156" i="14"/>
  <c r="AQ156" i="14"/>
  <c r="AQ158" i="14"/>
  <c r="AG158" i="14"/>
  <c r="AG172" i="14"/>
  <c r="AQ172" i="14"/>
  <c r="AG151" i="14"/>
  <c r="AQ151" i="14"/>
  <c r="AG160" i="14"/>
  <c r="AQ160" i="14"/>
  <c r="AG157" i="14"/>
  <c r="AQ157" i="14"/>
  <c r="AG167" i="14"/>
  <c r="AQ167" i="14"/>
  <c r="AC114" i="14" l="1"/>
  <c r="Q114" i="14"/>
  <c r="W114" i="14"/>
  <c r="Z106" i="14"/>
  <c r="Z104" i="14"/>
  <c r="Z102" i="14"/>
  <c r="Z100" i="14"/>
  <c r="Z98" i="14"/>
  <c r="Z96" i="14"/>
  <c r="Z94" i="14"/>
  <c r="Z92" i="14"/>
  <c r="Z90" i="14"/>
  <c r="Z88" i="14"/>
  <c r="Z86" i="14"/>
  <c r="Z84" i="14"/>
  <c r="Z82" i="14"/>
  <c r="Z80" i="14"/>
  <c r="Z78" i="14"/>
  <c r="Z76" i="14"/>
  <c r="Z74" i="14"/>
  <c r="Z72" i="14"/>
  <c r="Z70" i="14"/>
  <c r="Z68" i="14"/>
  <c r="Z66" i="14"/>
  <c r="Z64" i="14"/>
  <c r="Z62" i="14"/>
  <c r="Z60" i="14"/>
  <c r="Z58" i="14"/>
  <c r="Z56" i="14"/>
  <c r="Z54" i="14"/>
  <c r="Z52" i="14"/>
  <c r="Z50" i="14"/>
  <c r="Z48" i="14"/>
  <c r="G8" i="14"/>
  <c r="D27" i="14"/>
  <c r="N25" i="14"/>
  <c r="N24" i="14"/>
  <c r="G25" i="14"/>
  <c r="G24" i="14"/>
  <c r="D19" i="14"/>
  <c r="N17" i="14"/>
  <c r="N16" i="14"/>
  <c r="G17" i="14"/>
  <c r="G16" i="14"/>
  <c r="N9" i="14"/>
  <c r="N8" i="14"/>
  <c r="D11" i="14"/>
  <c r="G9" i="14"/>
  <c r="X3" i="14"/>
  <c r="A22" i="14"/>
  <c r="A14" i="14"/>
  <c r="A6" i="14"/>
  <c r="D3" i="14"/>
  <c r="AR37" i="14"/>
  <c r="H39" i="14" s="1"/>
  <c r="AO35" i="14"/>
  <c r="AN35" i="14"/>
  <c r="AH108" i="14" l="1"/>
  <c r="AD107" i="14"/>
  <c r="T108" i="14"/>
  <c r="AL107" i="14"/>
  <c r="X108" i="14"/>
  <c r="AD108" i="14"/>
  <c r="X107" i="14"/>
  <c r="AL108" i="14"/>
  <c r="AH107" i="14"/>
  <c r="Z108" i="14"/>
  <c r="T107" i="14"/>
  <c r="K114" i="14"/>
  <c r="AE114" i="14" s="1"/>
  <c r="AE144" i="14" s="1"/>
  <c r="N10" i="14"/>
  <c r="N18" i="14"/>
  <c r="AN34" i="14"/>
  <c r="G18" i="14"/>
  <c r="U17" i="14" s="1"/>
  <c r="H32" i="14" s="1"/>
  <c r="U16" i="14"/>
  <c r="AO17" i="14" s="1"/>
  <c r="U24" i="14"/>
  <c r="AO25" i="14" s="1"/>
  <c r="G10" i="14"/>
  <c r="U9" i="14" s="1"/>
  <c r="AN9" i="14" s="1"/>
  <c r="N26" i="14"/>
  <c r="G26" i="14"/>
  <c r="U25" i="14" s="1"/>
  <c r="U8" i="14"/>
  <c r="AO9" i="14" s="1"/>
  <c r="AN17" i="14" l="1"/>
  <c r="U27" i="14"/>
  <c r="U19" i="14"/>
  <c r="U18" i="14"/>
  <c r="M32" i="14"/>
  <c r="D32" i="14"/>
  <c r="U26" i="14"/>
  <c r="U10" i="14"/>
  <c r="AO32" i="14"/>
  <c r="R39" i="14" s="1"/>
  <c r="U11" i="14"/>
  <c r="AN25" i="14"/>
  <c r="B179" i="14"/>
  <c r="A179" i="14"/>
  <c r="B178" i="14"/>
  <c r="A178" i="14"/>
  <c r="B177" i="14"/>
  <c r="A177" i="14"/>
  <c r="B176" i="14"/>
  <c r="A176" i="14"/>
  <c r="B175" i="14"/>
  <c r="A175" i="14"/>
  <c r="B174" i="14"/>
  <c r="A174" i="14"/>
  <c r="B173" i="14"/>
  <c r="A173" i="14"/>
  <c r="B172" i="14"/>
  <c r="A172" i="14"/>
  <c r="B171" i="14"/>
  <c r="A171" i="14"/>
  <c r="B170" i="14"/>
  <c r="A170" i="14"/>
  <c r="B169" i="14"/>
  <c r="A169" i="14"/>
  <c r="B168" i="14"/>
  <c r="A168" i="14"/>
  <c r="B167" i="14"/>
  <c r="A167" i="14"/>
  <c r="B166" i="14"/>
  <c r="A166" i="14"/>
  <c r="B165" i="14"/>
  <c r="A165" i="14"/>
  <c r="B164" i="14"/>
  <c r="A164" i="14"/>
  <c r="B163" i="14"/>
  <c r="A163" i="14"/>
  <c r="B162" i="14"/>
  <c r="A162" i="14"/>
  <c r="B161" i="14"/>
  <c r="A161" i="14"/>
  <c r="B160" i="14"/>
  <c r="A160" i="14"/>
  <c r="B159" i="14"/>
  <c r="A159" i="14"/>
  <c r="B158" i="14"/>
  <c r="A158" i="14"/>
  <c r="B157" i="14"/>
  <c r="A157" i="14"/>
  <c r="B156" i="14"/>
  <c r="A156" i="14"/>
  <c r="B155" i="14"/>
  <c r="A155" i="14"/>
  <c r="B154" i="14"/>
  <c r="A154" i="14"/>
  <c r="B153" i="14"/>
  <c r="A153" i="14"/>
  <c r="B152" i="14"/>
  <c r="A152" i="14"/>
  <c r="B151" i="14"/>
  <c r="A151" i="14"/>
  <c r="B150" i="14"/>
  <c r="A150" i="14"/>
  <c r="B143" i="14"/>
  <c r="A143" i="14"/>
  <c r="B142" i="14"/>
  <c r="A142" i="14"/>
  <c r="B141" i="14"/>
  <c r="A141" i="14"/>
  <c r="B140" i="14"/>
  <c r="A140" i="14"/>
  <c r="B139" i="14"/>
  <c r="A139" i="14"/>
  <c r="B138" i="14"/>
  <c r="A138" i="14"/>
  <c r="B137" i="14"/>
  <c r="A137" i="14"/>
  <c r="B136" i="14"/>
  <c r="A136" i="14"/>
  <c r="B135" i="14"/>
  <c r="A135" i="14"/>
  <c r="B134" i="14"/>
  <c r="A134" i="14"/>
  <c r="B133" i="14"/>
  <c r="A133" i="14"/>
  <c r="B132" i="14"/>
  <c r="A132" i="14"/>
  <c r="B131" i="14"/>
  <c r="A131" i="14"/>
  <c r="B130" i="14"/>
  <c r="A130" i="14"/>
  <c r="B129" i="14"/>
  <c r="A129" i="14"/>
  <c r="B128" i="14"/>
  <c r="A128" i="14"/>
  <c r="B127" i="14"/>
  <c r="A127" i="14"/>
  <c r="B126" i="14"/>
  <c r="A126" i="14"/>
  <c r="B125" i="14"/>
  <c r="A125" i="14"/>
  <c r="B124" i="14"/>
  <c r="A124" i="14"/>
  <c r="B123" i="14"/>
  <c r="A123" i="14"/>
  <c r="B122" i="14"/>
  <c r="A122" i="14"/>
  <c r="B121" i="14"/>
  <c r="A121" i="14"/>
  <c r="B120" i="14"/>
  <c r="A120" i="14"/>
  <c r="B119" i="14"/>
  <c r="A119" i="14"/>
  <c r="B118" i="14"/>
  <c r="A118" i="14"/>
  <c r="B117" i="14"/>
  <c r="A117" i="14"/>
  <c r="B116" i="14"/>
  <c r="A116" i="14"/>
  <c r="B115" i="14"/>
  <c r="A115" i="14"/>
  <c r="BI114" i="14"/>
  <c r="B114" i="14"/>
  <c r="A114" i="14"/>
  <c r="AN106" i="14"/>
  <c r="AJ106" i="14"/>
  <c r="AF106" i="14"/>
  <c r="V106" i="14"/>
  <c r="R105" i="14"/>
  <c r="AN104" i="14"/>
  <c r="AJ104" i="14"/>
  <c r="AF104" i="14"/>
  <c r="V104" i="14"/>
  <c r="R103" i="14"/>
  <c r="AN102" i="14"/>
  <c r="AJ102" i="14"/>
  <c r="AF102" i="14"/>
  <c r="V102" i="14"/>
  <c r="R101" i="14"/>
  <c r="AN100" i="14"/>
  <c r="AJ100" i="14"/>
  <c r="AF100" i="14"/>
  <c r="V100" i="14"/>
  <c r="R99" i="14"/>
  <c r="AN98" i="14"/>
  <c r="AJ98" i="14"/>
  <c r="AF98" i="14"/>
  <c r="V98" i="14"/>
  <c r="R97" i="14"/>
  <c r="AN96" i="14"/>
  <c r="AJ96" i="14"/>
  <c r="AF96" i="14"/>
  <c r="V96" i="14"/>
  <c r="R95" i="14"/>
  <c r="AN94" i="14"/>
  <c r="AJ94" i="14"/>
  <c r="AF94" i="14"/>
  <c r="V94" i="14"/>
  <c r="R93" i="14"/>
  <c r="AN92" i="14"/>
  <c r="AJ92" i="14"/>
  <c r="AF92" i="14"/>
  <c r="V92" i="14"/>
  <c r="R91" i="14"/>
  <c r="AN90" i="14"/>
  <c r="AJ90" i="14"/>
  <c r="AF90" i="14"/>
  <c r="V90" i="14"/>
  <c r="R89" i="14"/>
  <c r="AN88" i="14"/>
  <c r="AJ88" i="14"/>
  <c r="AF88" i="14"/>
  <c r="V88" i="14"/>
  <c r="R87" i="14"/>
  <c r="AN86" i="14"/>
  <c r="AJ86" i="14"/>
  <c r="AF86" i="14"/>
  <c r="V86" i="14"/>
  <c r="R85" i="14"/>
  <c r="AN84" i="14"/>
  <c r="AJ84" i="14"/>
  <c r="AF84" i="14"/>
  <c r="V84" i="14"/>
  <c r="R83" i="14"/>
  <c r="AN82" i="14"/>
  <c r="AJ82" i="14"/>
  <c r="AF82" i="14"/>
  <c r="V82" i="14"/>
  <c r="R81" i="14"/>
  <c r="AN80" i="14"/>
  <c r="AJ80" i="14"/>
  <c r="AF80" i="14"/>
  <c r="V80" i="14"/>
  <c r="R79" i="14"/>
  <c r="AN78" i="14"/>
  <c r="AJ78" i="14"/>
  <c r="AF78" i="14"/>
  <c r="V78" i="14"/>
  <c r="R77" i="14"/>
  <c r="AN76" i="14"/>
  <c r="AJ76" i="14"/>
  <c r="AF76" i="14"/>
  <c r="V76" i="14"/>
  <c r="R75" i="14"/>
  <c r="AN74" i="14"/>
  <c r="AJ74" i="14"/>
  <c r="AF74" i="14"/>
  <c r="V74" i="14"/>
  <c r="R73" i="14"/>
  <c r="AN72" i="14"/>
  <c r="AJ72" i="14"/>
  <c r="AF72" i="14"/>
  <c r="V72" i="14"/>
  <c r="R71" i="14"/>
  <c r="AN70" i="14"/>
  <c r="AJ70" i="14"/>
  <c r="AF70" i="14"/>
  <c r="V70" i="14"/>
  <c r="R69" i="14"/>
  <c r="AN68" i="14"/>
  <c r="AJ68" i="14"/>
  <c r="AF68" i="14"/>
  <c r="V68" i="14"/>
  <c r="R67" i="14"/>
  <c r="AN66" i="14"/>
  <c r="AJ66" i="14"/>
  <c r="AF66" i="14"/>
  <c r="V66" i="14"/>
  <c r="R65" i="14"/>
  <c r="AN64" i="14"/>
  <c r="AJ64" i="14"/>
  <c r="AF64" i="14"/>
  <c r="V64" i="14"/>
  <c r="R63" i="14"/>
  <c r="AN62" i="14"/>
  <c r="AJ62" i="14"/>
  <c r="AF62" i="14"/>
  <c r="V62" i="14"/>
  <c r="R61" i="14"/>
  <c r="AN60" i="14"/>
  <c r="AJ60" i="14"/>
  <c r="AF60" i="14"/>
  <c r="V60" i="14"/>
  <c r="R59" i="14"/>
  <c r="AN58" i="14"/>
  <c r="AJ58" i="14"/>
  <c r="AF58" i="14"/>
  <c r="V58" i="14"/>
  <c r="R57" i="14"/>
  <c r="AN56" i="14"/>
  <c r="AJ56" i="14"/>
  <c r="AF56" i="14"/>
  <c r="V56" i="14"/>
  <c r="R55" i="14"/>
  <c r="AN54" i="14"/>
  <c r="AJ54" i="14"/>
  <c r="AF54" i="14"/>
  <c r="V54" i="14"/>
  <c r="R53" i="14"/>
  <c r="AN52" i="14"/>
  <c r="AJ52" i="14"/>
  <c r="AF52" i="14"/>
  <c r="V52" i="14"/>
  <c r="R51" i="14"/>
  <c r="AN50" i="14"/>
  <c r="AJ50" i="14"/>
  <c r="AF50" i="14"/>
  <c r="V50" i="14"/>
  <c r="R49" i="14"/>
  <c r="AN48" i="14"/>
  <c r="AJ48" i="14"/>
  <c r="AF48" i="14"/>
  <c r="V48" i="14"/>
  <c r="R47" i="14"/>
  <c r="Y116" i="16" l="1"/>
  <c r="Y118" i="16"/>
  <c r="Y120" i="16"/>
  <c r="Y122" i="16"/>
  <c r="Y124" i="16"/>
  <c r="Y126" i="16"/>
  <c r="Y128" i="16"/>
  <c r="Y130" i="16"/>
  <c r="Y132" i="16"/>
  <c r="Y134" i="16"/>
  <c r="Y136" i="16"/>
  <c r="Y138" i="16"/>
  <c r="Y140" i="16"/>
  <c r="Y142" i="16"/>
  <c r="Y144" i="16"/>
  <c r="U116" i="16"/>
  <c r="U118" i="16"/>
  <c r="U120" i="16"/>
  <c r="U122" i="16"/>
  <c r="U124" i="16"/>
  <c r="U126" i="16"/>
  <c r="U128" i="16"/>
  <c r="U130" i="16"/>
  <c r="U132" i="16"/>
  <c r="U134" i="16"/>
  <c r="U136" i="16"/>
  <c r="U138" i="16"/>
  <c r="U140" i="16"/>
  <c r="U142" i="16"/>
  <c r="U144" i="16"/>
  <c r="O118" i="16"/>
  <c r="O122" i="16"/>
  <c r="O126" i="16"/>
  <c r="O130" i="16"/>
  <c r="O134" i="16"/>
  <c r="O138" i="16"/>
  <c r="O142" i="16"/>
  <c r="M116" i="16"/>
  <c r="M120" i="16"/>
  <c r="M124" i="16"/>
  <c r="M128" i="16"/>
  <c r="M132" i="16"/>
  <c r="M136" i="16"/>
  <c r="M140" i="16"/>
  <c r="Y125" i="16"/>
  <c r="Y143" i="16"/>
  <c r="U129" i="16"/>
  <c r="O116" i="16"/>
  <c r="O144" i="16"/>
  <c r="Y115" i="16"/>
  <c r="Y123" i="16"/>
  <c r="U121" i="16"/>
  <c r="U137" i="16"/>
  <c r="O136" i="16"/>
  <c r="M142" i="16"/>
  <c r="AA116" i="16"/>
  <c r="AA118" i="16"/>
  <c r="AA120" i="16"/>
  <c r="AA122" i="16"/>
  <c r="AA124" i="16"/>
  <c r="AA126" i="16"/>
  <c r="AA128" i="16"/>
  <c r="AA130" i="16"/>
  <c r="AA132" i="16"/>
  <c r="AA134" i="16"/>
  <c r="AA136" i="16"/>
  <c r="AA138" i="16"/>
  <c r="AA140" i="16"/>
  <c r="AA142" i="16"/>
  <c r="AA144" i="16"/>
  <c r="S117" i="16"/>
  <c r="S119" i="16"/>
  <c r="S121" i="16"/>
  <c r="S123" i="16"/>
  <c r="S125" i="16"/>
  <c r="S127" i="16"/>
  <c r="S129" i="16"/>
  <c r="S131" i="16"/>
  <c r="S133" i="16"/>
  <c r="S135" i="16"/>
  <c r="S137" i="16"/>
  <c r="S139" i="16"/>
  <c r="S141" i="16"/>
  <c r="S143" i="16"/>
  <c r="U115" i="16"/>
  <c r="O119" i="16"/>
  <c r="O123" i="16"/>
  <c r="O127" i="16"/>
  <c r="O131" i="16"/>
  <c r="O135" i="16"/>
  <c r="O139" i="16"/>
  <c r="O143" i="16"/>
  <c r="M117" i="16"/>
  <c r="M121" i="16"/>
  <c r="M125" i="16"/>
  <c r="M129" i="16"/>
  <c r="M133" i="16"/>
  <c r="M137" i="16"/>
  <c r="M141" i="16"/>
  <c r="Y121" i="16"/>
  <c r="AA115" i="16"/>
  <c r="U131" i="16"/>
  <c r="U139" i="16"/>
  <c r="O132" i="16"/>
  <c r="M126" i="16"/>
  <c r="S115" i="16"/>
  <c r="Y127" i="16"/>
  <c r="Y141" i="16"/>
  <c r="U127" i="16"/>
  <c r="O120" i="16"/>
  <c r="O140" i="16"/>
  <c r="M130" i="16"/>
  <c r="AA117" i="16"/>
  <c r="AA119" i="16"/>
  <c r="AA121" i="16"/>
  <c r="AA123" i="16"/>
  <c r="AA125" i="16"/>
  <c r="AA127" i="16"/>
  <c r="AA129" i="16"/>
  <c r="AA131" i="16"/>
  <c r="AA133" i="16"/>
  <c r="AA135" i="16"/>
  <c r="AA137" i="16"/>
  <c r="AA139" i="16"/>
  <c r="AA141" i="16"/>
  <c r="AA143" i="16"/>
  <c r="S116" i="16"/>
  <c r="S118" i="16"/>
  <c r="S120" i="16"/>
  <c r="S122" i="16"/>
  <c r="S124" i="16"/>
  <c r="S126" i="16"/>
  <c r="S128" i="16"/>
  <c r="S130" i="16"/>
  <c r="S132" i="16"/>
  <c r="S134" i="16"/>
  <c r="S136" i="16"/>
  <c r="S138" i="16"/>
  <c r="S140" i="16"/>
  <c r="S142" i="16"/>
  <c r="S144" i="16"/>
  <c r="O117" i="16"/>
  <c r="O121" i="16"/>
  <c r="O125" i="16"/>
  <c r="O129" i="16"/>
  <c r="O133" i="16"/>
  <c r="O137" i="16"/>
  <c r="O141" i="16"/>
  <c r="O115" i="16"/>
  <c r="M119" i="16"/>
  <c r="M123" i="16"/>
  <c r="M127" i="16"/>
  <c r="M131" i="16"/>
  <c r="M135" i="16"/>
  <c r="M139" i="16"/>
  <c r="M143" i="16"/>
  <c r="M144" i="16"/>
  <c r="Y119" i="16"/>
  <c r="Y129" i="16"/>
  <c r="Y133" i="16"/>
  <c r="Y137" i="16"/>
  <c r="U117" i="16"/>
  <c r="U123" i="16"/>
  <c r="U133" i="16"/>
  <c r="U143" i="16"/>
  <c r="O128" i="16"/>
  <c r="M122" i="16"/>
  <c r="M134" i="16"/>
  <c r="M115" i="16"/>
  <c r="Y117" i="16"/>
  <c r="Y131" i="16"/>
  <c r="Y135" i="16"/>
  <c r="Y139" i="16"/>
  <c r="U119" i="16"/>
  <c r="U125" i="16"/>
  <c r="U135" i="16"/>
  <c r="U141" i="16"/>
  <c r="O124" i="16"/>
  <c r="M118" i="16"/>
  <c r="M138" i="16"/>
  <c r="F143" i="16"/>
  <c r="F135" i="16"/>
  <c r="F127" i="16"/>
  <c r="F119" i="16"/>
  <c r="F134" i="16"/>
  <c r="F126" i="16"/>
  <c r="F118" i="16"/>
  <c r="F140" i="16"/>
  <c r="F116" i="16"/>
  <c r="F123" i="16"/>
  <c r="F142" i="16"/>
  <c r="F139" i="16"/>
  <c r="F141" i="16"/>
  <c r="F133" i="16"/>
  <c r="F125" i="16"/>
  <c r="F117" i="16"/>
  <c r="F132" i="16"/>
  <c r="F124" i="16"/>
  <c r="F131" i="16"/>
  <c r="F115" i="16"/>
  <c r="F138" i="16"/>
  <c r="F130" i="16"/>
  <c r="F122" i="16"/>
  <c r="F137" i="16"/>
  <c r="F129" i="16"/>
  <c r="F121" i="16"/>
  <c r="F144" i="16"/>
  <c r="F136" i="16"/>
  <c r="F128" i="16"/>
  <c r="F120" i="16"/>
  <c r="AF108" i="14"/>
  <c r="AJ108" i="14"/>
  <c r="AN108" i="14"/>
  <c r="D114" i="14"/>
  <c r="V108" i="14"/>
  <c r="AP62" i="14"/>
  <c r="AB62" i="14"/>
  <c r="AP52" i="14"/>
  <c r="AB52" i="14"/>
  <c r="AP60" i="14"/>
  <c r="AB60" i="14"/>
  <c r="AP68" i="14"/>
  <c r="AB68" i="14"/>
  <c r="AP76" i="14"/>
  <c r="AB76" i="14"/>
  <c r="AP84" i="14"/>
  <c r="AB84" i="14"/>
  <c r="AP92" i="14"/>
  <c r="AB92" i="14"/>
  <c r="AP100" i="14"/>
  <c r="AB100" i="14"/>
  <c r="AP54" i="14"/>
  <c r="AB54" i="14"/>
  <c r="AP70" i="14"/>
  <c r="AB70" i="14"/>
  <c r="AP78" i="14"/>
  <c r="AB78" i="14"/>
  <c r="AP86" i="14"/>
  <c r="AB86" i="14"/>
  <c r="AP94" i="14"/>
  <c r="AB94" i="14"/>
  <c r="AP102" i="14"/>
  <c r="AB102" i="14"/>
  <c r="AP56" i="14"/>
  <c r="AB56" i="14"/>
  <c r="AP64" i="14"/>
  <c r="AB64" i="14"/>
  <c r="AP72" i="14"/>
  <c r="AB72" i="14"/>
  <c r="AP80" i="14"/>
  <c r="AB80" i="14"/>
  <c r="AP88" i="14"/>
  <c r="AB88" i="14"/>
  <c r="AP96" i="14"/>
  <c r="AB96" i="14"/>
  <c r="AP104" i="14"/>
  <c r="AB104" i="14"/>
  <c r="AP50" i="14"/>
  <c r="AB50" i="14"/>
  <c r="AP58" i="14"/>
  <c r="AB58" i="14"/>
  <c r="AP66" i="14"/>
  <c r="AB66" i="14"/>
  <c r="AP74" i="14"/>
  <c r="AB74" i="14"/>
  <c r="AP82" i="14"/>
  <c r="AB82" i="14"/>
  <c r="AP90" i="14"/>
  <c r="AB90" i="14"/>
  <c r="AP98" i="14"/>
  <c r="AB98" i="14"/>
  <c r="AP106" i="14"/>
  <c r="AB106" i="14"/>
  <c r="AR48" i="14"/>
  <c r="AB48" i="14"/>
  <c r="AN32" i="14"/>
  <c r="AP48" i="14"/>
  <c r="AO35" i="15"/>
  <c r="AN35" i="15"/>
  <c r="U25" i="15"/>
  <c r="U24" i="15"/>
  <c r="AO25" i="15" s="1"/>
  <c r="U17" i="15"/>
  <c r="H32" i="15" s="1"/>
  <c r="U16" i="15"/>
  <c r="U9" i="15"/>
  <c r="U8" i="15"/>
  <c r="AO32" i="15" s="1"/>
  <c r="R39" i="15" s="1"/>
  <c r="F145" i="16" l="1"/>
  <c r="H115" i="16"/>
  <c r="AA145" i="16"/>
  <c r="O145" i="16"/>
  <c r="U145" i="16"/>
  <c r="W115" i="16"/>
  <c r="S145" i="16"/>
  <c r="AC115" i="16"/>
  <c r="Y145" i="16"/>
  <c r="M145" i="16"/>
  <c r="Q115" i="16"/>
  <c r="U19" i="15"/>
  <c r="R56" i="16"/>
  <c r="R64" i="16"/>
  <c r="R72" i="16"/>
  <c r="R80" i="16"/>
  <c r="R88" i="16"/>
  <c r="R86" i="16"/>
  <c r="R58" i="16"/>
  <c r="R66" i="16"/>
  <c r="R74" i="16"/>
  <c r="R82" i="16"/>
  <c r="R90" i="16"/>
  <c r="R70" i="16"/>
  <c r="R62" i="16"/>
  <c r="R60" i="16"/>
  <c r="R68" i="16"/>
  <c r="R76" i="16"/>
  <c r="R84" i="16"/>
  <c r="R78" i="16"/>
  <c r="D39" i="14"/>
  <c r="S150" i="14"/>
  <c r="S180" i="14" s="1"/>
  <c r="AO34" i="14"/>
  <c r="U27" i="15"/>
  <c r="D32" i="15"/>
  <c r="U11" i="15"/>
  <c r="M32" i="15"/>
  <c r="AO9" i="15"/>
  <c r="AN17" i="15"/>
  <c r="U18" i="15"/>
  <c r="AN25" i="15"/>
  <c r="U26" i="15"/>
  <c r="AO17" i="15"/>
  <c r="AN9" i="15"/>
  <c r="U10" i="15"/>
  <c r="K115" i="16" l="1"/>
  <c r="AE115" i="16" s="1"/>
  <c r="AE145" i="16" s="1"/>
  <c r="AK115" i="16"/>
  <c r="H145" i="16"/>
  <c r="AN32" i="15"/>
  <c r="D39" i="15" s="1"/>
  <c r="M39" i="14"/>
  <c r="H114" i="14"/>
  <c r="S151" i="16" l="1"/>
  <c r="S181" i="16" s="1"/>
  <c r="AH115" i="16"/>
  <c r="AD151" i="16" s="1"/>
  <c r="AN115" i="16"/>
  <c r="AK145" i="16"/>
  <c r="AO34" i="15"/>
  <c r="M39" i="15" s="1"/>
  <c r="H144" i="14"/>
  <c r="AH114" i="14"/>
  <c r="AK114" i="14"/>
  <c r="AH145" i="16" l="1"/>
  <c r="AD181" i="16"/>
  <c r="G151" i="16"/>
  <c r="G181" i="16" s="1"/>
  <c r="D151" i="16"/>
  <c r="AN145" i="16"/>
  <c r="AH144" i="14"/>
  <c r="AD150" i="14"/>
  <c r="AD180" i="14" s="1"/>
  <c r="AK144" i="14"/>
  <c r="AN114" i="14"/>
  <c r="M151" i="16" l="1"/>
  <c r="D181" i="16"/>
  <c r="G150" i="14"/>
  <c r="G180" i="14" s="1"/>
  <c r="AN144" i="14"/>
  <c r="D150" i="14"/>
  <c r="M181" i="16" l="1"/>
  <c r="P151" i="16"/>
  <c r="J150" i="14"/>
  <c r="D180" i="14"/>
  <c r="P181" i="16" l="1"/>
  <c r="Y151" i="16"/>
  <c r="AN151" i="16" s="1"/>
  <c r="AI151" i="16" s="1"/>
  <c r="V151" i="16"/>
  <c r="M150" i="14"/>
  <c r="P150" i="14" s="1"/>
  <c r="P180" i="14" s="1"/>
  <c r="J180" i="14"/>
  <c r="AL151" i="16" l="1"/>
  <c r="AI181" i="16"/>
  <c r="AL181" i="16" s="1"/>
  <c r="V181" i="16"/>
  <c r="AG181" i="16" s="1"/>
  <c r="AG151" i="16"/>
  <c r="AB151" i="16"/>
  <c r="BA151" i="16"/>
  <c r="Y181" i="16"/>
  <c r="R92" i="16"/>
  <c r="R106" i="16"/>
  <c r="R100" i="16"/>
  <c r="R104" i="16"/>
  <c r="R98" i="16"/>
  <c r="R94" i="16"/>
  <c r="R102" i="16"/>
  <c r="R96" i="16"/>
  <c r="Y150" i="14"/>
  <c r="M180" i="14"/>
  <c r="AB181" i="16" l="1"/>
  <c r="V150" i="14"/>
  <c r="AN150" i="14" l="1"/>
  <c r="AL150" i="14"/>
  <c r="V180" i="14"/>
  <c r="AG180" i="14" s="1"/>
  <c r="AG150" i="14"/>
  <c r="Y180" i="14"/>
  <c r="AB150" i="14"/>
  <c r="AB180" i="14" l="1"/>
  <c r="AN180" i="14"/>
  <c r="AQ180" i="14" s="1"/>
  <c r="AQ150" i="14"/>
  <c r="AQ151" i="16" l="1"/>
  <c r="AN181" i="16" l="1"/>
  <c r="AQ181" i="1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行政情報化推進課</author>
  </authors>
  <commentList>
    <comment ref="X3" authorId="0" shapeId="0" xr:uid="{00000000-0006-0000-0000-000001000000}">
      <text>
        <r>
          <rPr>
            <b/>
            <sz val="9"/>
            <color indexed="81"/>
            <rFont val="ＭＳ Ｐゴシック"/>
            <family val="3"/>
            <charset val="128"/>
          </rPr>
          <t xml:space="preserve">補助対象年度の記載漏れが多いため、必ず記載すること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行政情報化推進課</author>
  </authors>
  <commentList>
    <comment ref="X3" authorId="0" shapeId="0" xr:uid="{00000000-0006-0000-0100-000001000000}">
      <text>
        <r>
          <rPr>
            <b/>
            <sz val="9"/>
            <color indexed="81"/>
            <rFont val="ＭＳ Ｐゴシック"/>
            <family val="3"/>
            <charset val="128"/>
          </rPr>
          <t xml:space="preserve">補助対象年度の記載漏れが多いため、必ず記載すること
</t>
        </r>
      </text>
    </comment>
    <comment ref="B47" authorId="0" shapeId="0" xr:uid="{00000000-0006-0000-0100-000002000000}">
      <text>
        <r>
          <rPr>
            <b/>
            <sz val="9"/>
            <color indexed="81"/>
            <rFont val="ＭＳ Ｐゴシック"/>
            <family val="3"/>
            <charset val="128"/>
          </rPr>
          <t>事業者ごとに１番から番号を付すのではなく、一協議会において連続した番号で記載すること。</t>
        </r>
      </text>
    </comment>
    <comment ref="V48" authorId="0" shapeId="0" xr:uid="{00000000-0006-0000-0100-000003000000}">
      <text>
        <r>
          <rPr>
            <b/>
            <sz val="9"/>
            <color indexed="81"/>
            <rFont val="ＭＳ Ｐゴシック"/>
            <family val="3"/>
            <charset val="128"/>
          </rPr>
          <t>往路、復路のみの運行や循環バスの場合は、平均㎞程も記載すること。</t>
        </r>
      </text>
    </comment>
    <comment ref="Z48" authorId="0" shapeId="0" xr:uid="{00000000-0006-0000-0100-000004000000}">
      <text>
        <r>
          <rPr>
            <b/>
            <sz val="9"/>
            <color indexed="81"/>
            <rFont val="ＭＳ Ｐゴシック"/>
            <family val="3"/>
            <charset val="128"/>
          </rPr>
          <t>往路、復路のみの運行や循環バスの場合は、平均㎞程も記載すること。</t>
        </r>
      </text>
    </comment>
    <comment ref="AF48" authorId="0" shapeId="0" xr:uid="{00000000-0006-0000-0100-000005000000}">
      <text>
        <r>
          <rPr>
            <b/>
            <sz val="9"/>
            <color indexed="81"/>
            <rFont val="ＭＳ Ｐゴシック"/>
            <family val="3"/>
            <charset val="128"/>
          </rPr>
          <t>往路、復路のみの運行や循環バスの場合は、平均㎞程も記載すること。</t>
        </r>
      </text>
    </comment>
    <comment ref="AJ48" authorId="0" shapeId="0" xr:uid="{00000000-0006-0000-0100-000006000000}">
      <text>
        <r>
          <rPr>
            <b/>
            <sz val="9"/>
            <color indexed="81"/>
            <rFont val="ＭＳ Ｐゴシック"/>
            <family val="3"/>
            <charset val="128"/>
          </rPr>
          <t>往路、復路のみの運行や循環バスの場合は、平均㎞程も記載すること。</t>
        </r>
      </text>
    </comment>
    <comment ref="AN48" authorId="0" shapeId="0" xr:uid="{00000000-0006-0000-0100-000007000000}">
      <text>
        <r>
          <rPr>
            <b/>
            <sz val="9"/>
            <color indexed="81"/>
            <rFont val="ＭＳ Ｐゴシック"/>
            <family val="3"/>
            <charset val="128"/>
          </rPr>
          <t>往路、復路のみの運行や循環バスの場合は、平均㎞程も記載すること。</t>
        </r>
      </text>
    </comment>
    <comment ref="B49" authorId="0" shapeId="0" xr:uid="{00000000-0006-0000-0100-000008000000}">
      <text>
        <r>
          <rPr>
            <b/>
            <sz val="9"/>
            <color indexed="81"/>
            <rFont val="ＭＳ Ｐゴシック"/>
            <family val="3"/>
            <charset val="128"/>
          </rPr>
          <t>事業者ごとに１番から番号を付すのではなく、一協議会において連続した番号で記載すること。</t>
        </r>
      </text>
    </comment>
    <comment ref="V50" authorId="0" shapeId="0" xr:uid="{00000000-0006-0000-0100-000009000000}">
      <text>
        <r>
          <rPr>
            <b/>
            <sz val="9"/>
            <color indexed="81"/>
            <rFont val="ＭＳ Ｐゴシック"/>
            <family val="3"/>
            <charset val="128"/>
          </rPr>
          <t>往路、復路のみの運行や循環バスの場合は、平均㎞程も記載すること。</t>
        </r>
      </text>
    </comment>
    <comment ref="Z50" authorId="0" shapeId="0" xr:uid="{00000000-0006-0000-0100-00000A000000}">
      <text>
        <r>
          <rPr>
            <b/>
            <sz val="9"/>
            <color indexed="81"/>
            <rFont val="ＭＳ Ｐゴシック"/>
            <family val="3"/>
            <charset val="128"/>
          </rPr>
          <t>往路、復路のみの運行や循環バスの場合は、平均㎞程も記載すること。</t>
        </r>
      </text>
    </comment>
    <comment ref="AF50" authorId="0" shapeId="0" xr:uid="{00000000-0006-0000-0100-00000B000000}">
      <text>
        <r>
          <rPr>
            <b/>
            <sz val="9"/>
            <color indexed="81"/>
            <rFont val="ＭＳ Ｐゴシック"/>
            <family val="3"/>
            <charset val="128"/>
          </rPr>
          <t>往路、復路のみの運行や循環バスの場合は、平均㎞程も記載すること。</t>
        </r>
      </text>
    </comment>
    <comment ref="AJ50" authorId="0" shapeId="0" xr:uid="{00000000-0006-0000-0100-00000C000000}">
      <text>
        <r>
          <rPr>
            <b/>
            <sz val="9"/>
            <color indexed="81"/>
            <rFont val="ＭＳ Ｐゴシック"/>
            <family val="3"/>
            <charset val="128"/>
          </rPr>
          <t>往路、復路のみの運行や循環バスの場合は、平均㎞程も記載すること。</t>
        </r>
      </text>
    </comment>
    <comment ref="AN50" authorId="0" shapeId="0" xr:uid="{00000000-0006-0000-0100-00000D000000}">
      <text>
        <r>
          <rPr>
            <b/>
            <sz val="9"/>
            <color indexed="81"/>
            <rFont val="ＭＳ Ｐゴシック"/>
            <family val="3"/>
            <charset val="128"/>
          </rPr>
          <t>往路、復路のみの運行や循環バスの場合は、平均㎞程も記載すること。</t>
        </r>
      </text>
    </comment>
    <comment ref="B51" authorId="0" shapeId="0" xr:uid="{00000000-0006-0000-0100-00000E000000}">
      <text>
        <r>
          <rPr>
            <b/>
            <sz val="9"/>
            <color indexed="81"/>
            <rFont val="ＭＳ Ｐゴシック"/>
            <family val="3"/>
            <charset val="128"/>
          </rPr>
          <t>事業者ごとに１番から番号を付すのではなく、一協議会において連続した番号で記載すること。</t>
        </r>
      </text>
    </comment>
    <comment ref="V52" authorId="0" shapeId="0" xr:uid="{00000000-0006-0000-0100-00000F000000}">
      <text>
        <r>
          <rPr>
            <b/>
            <sz val="9"/>
            <color indexed="81"/>
            <rFont val="ＭＳ Ｐゴシック"/>
            <family val="3"/>
            <charset val="128"/>
          </rPr>
          <t>往路、復路のみの運行や循環バスの場合は、平均㎞程も記載すること。</t>
        </r>
      </text>
    </comment>
    <comment ref="Z52" authorId="0" shapeId="0" xr:uid="{00000000-0006-0000-0100-000010000000}">
      <text>
        <r>
          <rPr>
            <b/>
            <sz val="9"/>
            <color indexed="81"/>
            <rFont val="ＭＳ Ｐゴシック"/>
            <family val="3"/>
            <charset val="128"/>
          </rPr>
          <t>往路、復路のみの運行や循環バスの場合は、平均㎞程も記載すること。</t>
        </r>
      </text>
    </comment>
    <comment ref="AF52" authorId="0" shapeId="0" xr:uid="{00000000-0006-0000-0100-000011000000}">
      <text>
        <r>
          <rPr>
            <b/>
            <sz val="9"/>
            <color indexed="81"/>
            <rFont val="ＭＳ Ｐゴシック"/>
            <family val="3"/>
            <charset val="128"/>
          </rPr>
          <t>往路、復路のみの運行や循環バスの場合は、平均㎞程も記載すること。</t>
        </r>
      </text>
    </comment>
    <comment ref="AJ52" authorId="0" shapeId="0" xr:uid="{00000000-0006-0000-0100-000012000000}">
      <text>
        <r>
          <rPr>
            <b/>
            <sz val="9"/>
            <color indexed="81"/>
            <rFont val="ＭＳ Ｐゴシック"/>
            <family val="3"/>
            <charset val="128"/>
          </rPr>
          <t>往路、復路のみの運行や循環バスの場合は、平均㎞程も記載すること。</t>
        </r>
      </text>
    </comment>
    <comment ref="AN52" authorId="0" shapeId="0" xr:uid="{00000000-0006-0000-0100-000013000000}">
      <text>
        <r>
          <rPr>
            <b/>
            <sz val="9"/>
            <color indexed="81"/>
            <rFont val="ＭＳ Ｐゴシック"/>
            <family val="3"/>
            <charset val="128"/>
          </rPr>
          <t>往路、復路のみの運行や循環バスの場合は、平均㎞程も記載すること。</t>
        </r>
      </text>
    </comment>
    <comment ref="B53" authorId="0" shapeId="0" xr:uid="{00000000-0006-0000-0100-000014000000}">
      <text>
        <r>
          <rPr>
            <b/>
            <sz val="9"/>
            <color indexed="81"/>
            <rFont val="ＭＳ Ｐゴシック"/>
            <family val="3"/>
            <charset val="128"/>
          </rPr>
          <t>事業者ごとに１番から番号を付すのではなく、一協議会において連続した番号で記載すること。</t>
        </r>
      </text>
    </comment>
    <comment ref="V54" authorId="0" shapeId="0" xr:uid="{00000000-0006-0000-0100-000015000000}">
      <text>
        <r>
          <rPr>
            <b/>
            <sz val="9"/>
            <color indexed="81"/>
            <rFont val="ＭＳ Ｐゴシック"/>
            <family val="3"/>
            <charset val="128"/>
          </rPr>
          <t>往路、復路のみの運行や循環バスの場合は、平均㎞程も記載すること。</t>
        </r>
      </text>
    </comment>
    <comment ref="Z54" authorId="0" shapeId="0" xr:uid="{00000000-0006-0000-0100-000016000000}">
      <text>
        <r>
          <rPr>
            <b/>
            <sz val="9"/>
            <color indexed="81"/>
            <rFont val="ＭＳ Ｐゴシック"/>
            <family val="3"/>
            <charset val="128"/>
          </rPr>
          <t>往路、復路のみの運行や循環バスの場合は、平均㎞程も記載すること。</t>
        </r>
      </text>
    </comment>
    <comment ref="AF54" authorId="0" shapeId="0" xr:uid="{00000000-0006-0000-0100-000017000000}">
      <text>
        <r>
          <rPr>
            <b/>
            <sz val="9"/>
            <color indexed="81"/>
            <rFont val="ＭＳ Ｐゴシック"/>
            <family val="3"/>
            <charset val="128"/>
          </rPr>
          <t>往路、復路のみの運行や循環バスの場合は、平均㎞程も記載すること。</t>
        </r>
      </text>
    </comment>
    <comment ref="AJ54" authorId="0" shapeId="0" xr:uid="{00000000-0006-0000-0100-000018000000}">
      <text>
        <r>
          <rPr>
            <b/>
            <sz val="9"/>
            <color indexed="81"/>
            <rFont val="ＭＳ Ｐゴシック"/>
            <family val="3"/>
            <charset val="128"/>
          </rPr>
          <t>往路、復路のみの運行や循環バスの場合は、平均㎞程も記載すること。</t>
        </r>
      </text>
    </comment>
    <comment ref="AN54" authorId="0" shapeId="0" xr:uid="{00000000-0006-0000-0100-000019000000}">
      <text>
        <r>
          <rPr>
            <b/>
            <sz val="9"/>
            <color indexed="81"/>
            <rFont val="ＭＳ Ｐゴシック"/>
            <family val="3"/>
            <charset val="128"/>
          </rPr>
          <t>往路、復路のみの運行や循環バスの場合は、平均㎞程も記載すること。</t>
        </r>
      </text>
    </comment>
    <comment ref="B55" authorId="0" shapeId="0" xr:uid="{00000000-0006-0000-0100-00001A000000}">
      <text>
        <r>
          <rPr>
            <b/>
            <sz val="9"/>
            <color indexed="81"/>
            <rFont val="ＭＳ Ｐゴシック"/>
            <family val="3"/>
            <charset val="128"/>
          </rPr>
          <t>事業者ごとに１番から番号を付すのではなく、一協議会において連続した番号で記載すること。</t>
        </r>
      </text>
    </comment>
    <comment ref="V56" authorId="0" shapeId="0" xr:uid="{00000000-0006-0000-0100-00001B000000}">
      <text>
        <r>
          <rPr>
            <b/>
            <sz val="9"/>
            <color indexed="81"/>
            <rFont val="ＭＳ Ｐゴシック"/>
            <family val="3"/>
            <charset val="128"/>
          </rPr>
          <t>往路、復路のみの運行や循環バスの場合は、平均㎞程も記載すること。</t>
        </r>
      </text>
    </comment>
    <comment ref="Z56" authorId="0" shapeId="0" xr:uid="{00000000-0006-0000-0100-00001C000000}">
      <text>
        <r>
          <rPr>
            <b/>
            <sz val="9"/>
            <color indexed="81"/>
            <rFont val="ＭＳ Ｐゴシック"/>
            <family val="3"/>
            <charset val="128"/>
          </rPr>
          <t>往路、復路のみの運行や循環バスの場合は、平均㎞程も記載すること。</t>
        </r>
      </text>
    </comment>
    <comment ref="AF56" authorId="0" shapeId="0" xr:uid="{00000000-0006-0000-0100-00001D000000}">
      <text>
        <r>
          <rPr>
            <b/>
            <sz val="9"/>
            <color indexed="81"/>
            <rFont val="ＭＳ Ｐゴシック"/>
            <family val="3"/>
            <charset val="128"/>
          </rPr>
          <t>往路、復路のみの運行や循環バスの場合は、平均㎞程も記載すること。</t>
        </r>
      </text>
    </comment>
    <comment ref="AJ56" authorId="0" shapeId="0" xr:uid="{00000000-0006-0000-0100-00001E000000}">
      <text>
        <r>
          <rPr>
            <b/>
            <sz val="9"/>
            <color indexed="81"/>
            <rFont val="ＭＳ Ｐゴシック"/>
            <family val="3"/>
            <charset val="128"/>
          </rPr>
          <t>往路、復路のみの運行や循環バスの場合は、平均㎞程も記載すること。</t>
        </r>
      </text>
    </comment>
    <comment ref="AN56" authorId="0" shapeId="0" xr:uid="{00000000-0006-0000-0100-00001F000000}">
      <text>
        <r>
          <rPr>
            <b/>
            <sz val="9"/>
            <color indexed="81"/>
            <rFont val="ＭＳ Ｐゴシック"/>
            <family val="3"/>
            <charset val="128"/>
          </rPr>
          <t>往路、復路のみの運行や循環バスの場合は、平均㎞程も記載すること。</t>
        </r>
      </text>
    </comment>
    <comment ref="B57" authorId="0" shapeId="0" xr:uid="{00000000-0006-0000-0100-000020000000}">
      <text>
        <r>
          <rPr>
            <b/>
            <sz val="9"/>
            <color indexed="81"/>
            <rFont val="ＭＳ Ｐゴシック"/>
            <family val="3"/>
            <charset val="128"/>
          </rPr>
          <t>事業者ごとに１番から番号を付すのではなく、一協議会において連続した番号で記載すること。</t>
        </r>
      </text>
    </comment>
    <comment ref="V58" authorId="0" shapeId="0" xr:uid="{00000000-0006-0000-0100-000021000000}">
      <text>
        <r>
          <rPr>
            <b/>
            <sz val="9"/>
            <color indexed="81"/>
            <rFont val="ＭＳ Ｐゴシック"/>
            <family val="3"/>
            <charset val="128"/>
          </rPr>
          <t>往路、復路のみの運行や循環バスの場合は、平均㎞程も記載すること。</t>
        </r>
      </text>
    </comment>
    <comment ref="Z58" authorId="0" shapeId="0" xr:uid="{00000000-0006-0000-0100-000022000000}">
      <text>
        <r>
          <rPr>
            <b/>
            <sz val="9"/>
            <color indexed="81"/>
            <rFont val="ＭＳ Ｐゴシック"/>
            <family val="3"/>
            <charset val="128"/>
          </rPr>
          <t>往路、復路のみの運行や循環バスの場合は、平均㎞程も記載すること。</t>
        </r>
      </text>
    </comment>
    <comment ref="AF58" authorId="0" shapeId="0" xr:uid="{00000000-0006-0000-0100-000023000000}">
      <text>
        <r>
          <rPr>
            <b/>
            <sz val="9"/>
            <color indexed="81"/>
            <rFont val="ＭＳ Ｐゴシック"/>
            <family val="3"/>
            <charset val="128"/>
          </rPr>
          <t>往路、復路のみの運行や循環バスの場合は、平均㎞程も記載すること。</t>
        </r>
      </text>
    </comment>
    <comment ref="AJ58" authorId="0" shapeId="0" xr:uid="{00000000-0006-0000-0100-000024000000}">
      <text>
        <r>
          <rPr>
            <b/>
            <sz val="9"/>
            <color indexed="81"/>
            <rFont val="ＭＳ Ｐゴシック"/>
            <family val="3"/>
            <charset val="128"/>
          </rPr>
          <t>往路、復路のみの運行や循環バスの場合は、平均㎞程も記載すること。</t>
        </r>
      </text>
    </comment>
    <comment ref="AN58" authorId="0" shapeId="0" xr:uid="{00000000-0006-0000-0100-000025000000}">
      <text>
        <r>
          <rPr>
            <b/>
            <sz val="9"/>
            <color indexed="81"/>
            <rFont val="ＭＳ Ｐゴシック"/>
            <family val="3"/>
            <charset val="128"/>
          </rPr>
          <t>往路、復路のみの運行や循環バスの場合は、平均㎞程も記載すること。</t>
        </r>
      </text>
    </comment>
    <comment ref="B59" authorId="0" shapeId="0" xr:uid="{00000000-0006-0000-0100-000026000000}">
      <text>
        <r>
          <rPr>
            <b/>
            <sz val="9"/>
            <color indexed="81"/>
            <rFont val="ＭＳ Ｐゴシック"/>
            <family val="3"/>
            <charset val="128"/>
          </rPr>
          <t>事業者ごとに１番から番号を付すのではなく、一協議会において連続した番号で記載すること。</t>
        </r>
      </text>
    </comment>
    <comment ref="V60" authorId="0" shapeId="0" xr:uid="{00000000-0006-0000-0100-000027000000}">
      <text>
        <r>
          <rPr>
            <b/>
            <sz val="9"/>
            <color indexed="81"/>
            <rFont val="ＭＳ Ｐゴシック"/>
            <family val="3"/>
            <charset val="128"/>
          </rPr>
          <t>往路、復路のみの運行や循環バスの場合は、平均㎞程も記載すること。</t>
        </r>
      </text>
    </comment>
    <comment ref="Z60" authorId="0" shapeId="0" xr:uid="{00000000-0006-0000-0100-000028000000}">
      <text>
        <r>
          <rPr>
            <b/>
            <sz val="9"/>
            <color indexed="81"/>
            <rFont val="ＭＳ Ｐゴシック"/>
            <family val="3"/>
            <charset val="128"/>
          </rPr>
          <t>往路、復路のみの運行や循環バスの場合は、平均㎞程も記載すること。</t>
        </r>
      </text>
    </comment>
    <comment ref="AF60" authorId="0" shapeId="0" xr:uid="{00000000-0006-0000-0100-000029000000}">
      <text>
        <r>
          <rPr>
            <b/>
            <sz val="9"/>
            <color indexed="81"/>
            <rFont val="ＭＳ Ｐゴシック"/>
            <family val="3"/>
            <charset val="128"/>
          </rPr>
          <t>往路、復路のみの運行や循環バスの場合は、平均㎞程も記載すること。</t>
        </r>
      </text>
    </comment>
    <comment ref="AJ60" authorId="0" shapeId="0" xr:uid="{00000000-0006-0000-0100-00002A000000}">
      <text>
        <r>
          <rPr>
            <b/>
            <sz val="9"/>
            <color indexed="81"/>
            <rFont val="ＭＳ Ｐゴシック"/>
            <family val="3"/>
            <charset val="128"/>
          </rPr>
          <t>往路、復路のみの運行や循環バスの場合は、平均㎞程も記載すること。</t>
        </r>
      </text>
    </comment>
    <comment ref="AN60" authorId="0" shapeId="0" xr:uid="{00000000-0006-0000-0100-00002B000000}">
      <text>
        <r>
          <rPr>
            <b/>
            <sz val="9"/>
            <color indexed="81"/>
            <rFont val="ＭＳ Ｐゴシック"/>
            <family val="3"/>
            <charset val="128"/>
          </rPr>
          <t>往路、復路のみの運行や循環バスの場合は、平均㎞程も記載すること。</t>
        </r>
      </text>
    </comment>
    <comment ref="B61" authorId="0" shapeId="0" xr:uid="{00000000-0006-0000-0100-00002C000000}">
      <text>
        <r>
          <rPr>
            <b/>
            <sz val="9"/>
            <color indexed="81"/>
            <rFont val="ＭＳ Ｐゴシック"/>
            <family val="3"/>
            <charset val="128"/>
          </rPr>
          <t>事業者ごとに１番から番号を付すのではなく、一協議会において連続した番号で記載すること。</t>
        </r>
      </text>
    </comment>
    <comment ref="V62" authorId="0" shapeId="0" xr:uid="{00000000-0006-0000-0100-00002D000000}">
      <text>
        <r>
          <rPr>
            <b/>
            <sz val="9"/>
            <color indexed="81"/>
            <rFont val="ＭＳ Ｐゴシック"/>
            <family val="3"/>
            <charset val="128"/>
          </rPr>
          <t>往路、復路のみの運行や循環バスの場合は、平均㎞程も記載すること。</t>
        </r>
      </text>
    </comment>
    <comment ref="Z62" authorId="0" shapeId="0" xr:uid="{00000000-0006-0000-0100-00002E000000}">
      <text>
        <r>
          <rPr>
            <b/>
            <sz val="9"/>
            <color indexed="81"/>
            <rFont val="ＭＳ Ｐゴシック"/>
            <family val="3"/>
            <charset val="128"/>
          </rPr>
          <t>往路、復路のみの運行や循環バスの場合は、平均㎞程も記載すること。</t>
        </r>
      </text>
    </comment>
    <comment ref="AF62" authorId="0" shapeId="0" xr:uid="{00000000-0006-0000-0100-00002F000000}">
      <text>
        <r>
          <rPr>
            <b/>
            <sz val="9"/>
            <color indexed="81"/>
            <rFont val="ＭＳ Ｐゴシック"/>
            <family val="3"/>
            <charset val="128"/>
          </rPr>
          <t>往路、復路のみの運行や循環バスの場合は、平均㎞程も記載すること。</t>
        </r>
      </text>
    </comment>
    <comment ref="AJ62" authorId="0" shapeId="0" xr:uid="{00000000-0006-0000-0100-000030000000}">
      <text>
        <r>
          <rPr>
            <b/>
            <sz val="9"/>
            <color indexed="81"/>
            <rFont val="ＭＳ Ｐゴシック"/>
            <family val="3"/>
            <charset val="128"/>
          </rPr>
          <t>往路、復路のみの運行や循環バスの場合は、平均㎞程も記載すること。</t>
        </r>
      </text>
    </comment>
    <comment ref="AN62" authorId="0" shapeId="0" xr:uid="{00000000-0006-0000-0100-000031000000}">
      <text>
        <r>
          <rPr>
            <b/>
            <sz val="9"/>
            <color indexed="81"/>
            <rFont val="ＭＳ Ｐゴシック"/>
            <family val="3"/>
            <charset val="128"/>
          </rPr>
          <t>往路、復路のみの運行や循環バスの場合は、平均㎞程も記載すること。</t>
        </r>
      </text>
    </comment>
    <comment ref="B63" authorId="0" shapeId="0" xr:uid="{00000000-0006-0000-0100-000032000000}">
      <text>
        <r>
          <rPr>
            <b/>
            <sz val="9"/>
            <color indexed="81"/>
            <rFont val="ＭＳ Ｐゴシック"/>
            <family val="3"/>
            <charset val="128"/>
          </rPr>
          <t>事業者ごとに１番から番号を付すのではなく、一協議会において連続した番号で記載すること。</t>
        </r>
      </text>
    </comment>
    <comment ref="V64" authorId="0" shapeId="0" xr:uid="{00000000-0006-0000-0100-000033000000}">
      <text>
        <r>
          <rPr>
            <b/>
            <sz val="9"/>
            <color indexed="81"/>
            <rFont val="ＭＳ Ｐゴシック"/>
            <family val="3"/>
            <charset val="128"/>
          </rPr>
          <t>往路、復路のみの運行や循環バスの場合は、平均㎞程も記載すること。</t>
        </r>
      </text>
    </comment>
    <comment ref="Z64" authorId="0" shapeId="0" xr:uid="{00000000-0006-0000-0100-000034000000}">
      <text>
        <r>
          <rPr>
            <b/>
            <sz val="9"/>
            <color indexed="81"/>
            <rFont val="ＭＳ Ｐゴシック"/>
            <family val="3"/>
            <charset val="128"/>
          </rPr>
          <t>往路、復路のみの運行や循環バスの場合は、平均㎞程も記載すること。</t>
        </r>
      </text>
    </comment>
    <comment ref="AF64" authorId="0" shapeId="0" xr:uid="{00000000-0006-0000-0100-000035000000}">
      <text>
        <r>
          <rPr>
            <b/>
            <sz val="9"/>
            <color indexed="81"/>
            <rFont val="ＭＳ Ｐゴシック"/>
            <family val="3"/>
            <charset val="128"/>
          </rPr>
          <t>往路、復路のみの運行や循環バスの場合は、平均㎞程も記載すること。</t>
        </r>
      </text>
    </comment>
    <comment ref="AJ64" authorId="0" shapeId="0" xr:uid="{00000000-0006-0000-0100-000036000000}">
      <text>
        <r>
          <rPr>
            <b/>
            <sz val="9"/>
            <color indexed="81"/>
            <rFont val="ＭＳ Ｐゴシック"/>
            <family val="3"/>
            <charset val="128"/>
          </rPr>
          <t>往路、復路のみの運行や循環バスの場合は、平均㎞程も記載すること。</t>
        </r>
      </text>
    </comment>
    <comment ref="AN64" authorId="0" shapeId="0" xr:uid="{00000000-0006-0000-0100-000037000000}">
      <text>
        <r>
          <rPr>
            <b/>
            <sz val="9"/>
            <color indexed="81"/>
            <rFont val="ＭＳ Ｐゴシック"/>
            <family val="3"/>
            <charset val="128"/>
          </rPr>
          <t>往路、復路のみの運行や循環バスの場合は、平均㎞程も記載すること。</t>
        </r>
      </text>
    </comment>
    <comment ref="B65" authorId="0" shapeId="0" xr:uid="{00000000-0006-0000-0100-000038000000}">
      <text>
        <r>
          <rPr>
            <b/>
            <sz val="9"/>
            <color indexed="81"/>
            <rFont val="ＭＳ Ｐゴシック"/>
            <family val="3"/>
            <charset val="128"/>
          </rPr>
          <t>事業者ごとに１番から番号を付すのではなく、一協議会において連続した番号で記載すること。</t>
        </r>
      </text>
    </comment>
    <comment ref="V66" authorId="0" shapeId="0" xr:uid="{00000000-0006-0000-0100-000039000000}">
      <text>
        <r>
          <rPr>
            <b/>
            <sz val="9"/>
            <color indexed="81"/>
            <rFont val="ＭＳ Ｐゴシック"/>
            <family val="3"/>
            <charset val="128"/>
          </rPr>
          <t>往路、復路のみの運行や循環バスの場合は、平均㎞程も記載すること。</t>
        </r>
      </text>
    </comment>
    <comment ref="Z66" authorId="0" shapeId="0" xr:uid="{00000000-0006-0000-0100-00003A000000}">
      <text>
        <r>
          <rPr>
            <b/>
            <sz val="9"/>
            <color indexed="81"/>
            <rFont val="ＭＳ Ｐゴシック"/>
            <family val="3"/>
            <charset val="128"/>
          </rPr>
          <t>往路、復路のみの運行や循環バスの場合は、平均㎞程も記載すること。</t>
        </r>
      </text>
    </comment>
    <comment ref="AF66" authorId="0" shapeId="0" xr:uid="{00000000-0006-0000-0100-00003B000000}">
      <text>
        <r>
          <rPr>
            <b/>
            <sz val="9"/>
            <color indexed="81"/>
            <rFont val="ＭＳ Ｐゴシック"/>
            <family val="3"/>
            <charset val="128"/>
          </rPr>
          <t>往路、復路のみの運行や循環バスの場合は、平均㎞程も記載すること。</t>
        </r>
      </text>
    </comment>
    <comment ref="AJ66" authorId="0" shapeId="0" xr:uid="{00000000-0006-0000-0100-00003C000000}">
      <text>
        <r>
          <rPr>
            <b/>
            <sz val="9"/>
            <color indexed="81"/>
            <rFont val="ＭＳ Ｐゴシック"/>
            <family val="3"/>
            <charset val="128"/>
          </rPr>
          <t>往路、復路のみの運行や循環バスの場合は、平均㎞程も記載すること。</t>
        </r>
      </text>
    </comment>
    <comment ref="AN66" authorId="0" shapeId="0" xr:uid="{00000000-0006-0000-0100-00003D000000}">
      <text>
        <r>
          <rPr>
            <b/>
            <sz val="9"/>
            <color indexed="81"/>
            <rFont val="ＭＳ Ｐゴシック"/>
            <family val="3"/>
            <charset val="128"/>
          </rPr>
          <t>往路、復路のみの運行や循環バスの場合は、平均㎞程も記載すること。</t>
        </r>
      </text>
    </comment>
    <comment ref="B67" authorId="0" shapeId="0" xr:uid="{00000000-0006-0000-0100-00003E000000}">
      <text>
        <r>
          <rPr>
            <b/>
            <sz val="9"/>
            <color indexed="81"/>
            <rFont val="ＭＳ Ｐゴシック"/>
            <family val="3"/>
            <charset val="128"/>
          </rPr>
          <t>事業者ごとに１番から番号を付すのではなく、一協議会において連続した番号で記載すること。</t>
        </r>
      </text>
    </comment>
    <comment ref="V68" authorId="0" shapeId="0" xr:uid="{00000000-0006-0000-0100-00003F000000}">
      <text>
        <r>
          <rPr>
            <b/>
            <sz val="9"/>
            <color indexed="81"/>
            <rFont val="ＭＳ Ｐゴシック"/>
            <family val="3"/>
            <charset val="128"/>
          </rPr>
          <t>往路、復路のみの運行や循環バスの場合は、平均㎞程も記載すること。</t>
        </r>
      </text>
    </comment>
    <comment ref="Z68" authorId="0" shapeId="0" xr:uid="{00000000-0006-0000-0100-000040000000}">
      <text>
        <r>
          <rPr>
            <b/>
            <sz val="9"/>
            <color indexed="81"/>
            <rFont val="ＭＳ Ｐゴシック"/>
            <family val="3"/>
            <charset val="128"/>
          </rPr>
          <t>往路、復路のみの運行や循環バスの場合は、平均㎞程も記載すること。</t>
        </r>
      </text>
    </comment>
    <comment ref="AF68" authorId="0" shapeId="0" xr:uid="{00000000-0006-0000-0100-000041000000}">
      <text>
        <r>
          <rPr>
            <b/>
            <sz val="9"/>
            <color indexed="81"/>
            <rFont val="ＭＳ Ｐゴシック"/>
            <family val="3"/>
            <charset val="128"/>
          </rPr>
          <t>往路、復路のみの運行や循環バスの場合は、平均㎞程も記載すること。</t>
        </r>
      </text>
    </comment>
    <comment ref="AJ68" authorId="0" shapeId="0" xr:uid="{00000000-0006-0000-0100-000042000000}">
      <text>
        <r>
          <rPr>
            <b/>
            <sz val="9"/>
            <color indexed="81"/>
            <rFont val="ＭＳ Ｐゴシック"/>
            <family val="3"/>
            <charset val="128"/>
          </rPr>
          <t>往路、復路のみの運行や循環バスの場合は、平均㎞程も記載すること。</t>
        </r>
      </text>
    </comment>
    <comment ref="AN68" authorId="0" shapeId="0" xr:uid="{00000000-0006-0000-0100-000043000000}">
      <text>
        <r>
          <rPr>
            <b/>
            <sz val="9"/>
            <color indexed="81"/>
            <rFont val="ＭＳ Ｐゴシック"/>
            <family val="3"/>
            <charset val="128"/>
          </rPr>
          <t>往路、復路のみの運行や循環バスの場合は、平均㎞程も記載すること。</t>
        </r>
      </text>
    </comment>
    <comment ref="B69" authorId="0" shapeId="0" xr:uid="{00000000-0006-0000-0100-000044000000}">
      <text>
        <r>
          <rPr>
            <b/>
            <sz val="9"/>
            <color indexed="81"/>
            <rFont val="ＭＳ Ｐゴシック"/>
            <family val="3"/>
            <charset val="128"/>
          </rPr>
          <t>事業者ごとに１番から番号を付すのではなく、一協議会において連続した番号で記載すること。</t>
        </r>
      </text>
    </comment>
    <comment ref="V70" authorId="0" shapeId="0" xr:uid="{00000000-0006-0000-0100-000045000000}">
      <text>
        <r>
          <rPr>
            <b/>
            <sz val="9"/>
            <color indexed="81"/>
            <rFont val="ＭＳ Ｐゴシック"/>
            <family val="3"/>
            <charset val="128"/>
          </rPr>
          <t>往路、復路のみの運行や循環バスの場合は、平均㎞程も記載すること。</t>
        </r>
      </text>
    </comment>
    <comment ref="Z70" authorId="0" shapeId="0" xr:uid="{00000000-0006-0000-0100-000046000000}">
      <text>
        <r>
          <rPr>
            <b/>
            <sz val="9"/>
            <color indexed="81"/>
            <rFont val="ＭＳ Ｐゴシック"/>
            <family val="3"/>
            <charset val="128"/>
          </rPr>
          <t>往路、復路のみの運行や循環バスの場合は、平均㎞程も記載すること。</t>
        </r>
      </text>
    </comment>
    <comment ref="AF70" authorId="0" shapeId="0" xr:uid="{00000000-0006-0000-0100-000047000000}">
      <text>
        <r>
          <rPr>
            <b/>
            <sz val="9"/>
            <color indexed="81"/>
            <rFont val="ＭＳ Ｐゴシック"/>
            <family val="3"/>
            <charset val="128"/>
          </rPr>
          <t>往路、復路のみの運行や循環バスの場合は、平均㎞程も記載すること。</t>
        </r>
      </text>
    </comment>
    <comment ref="AJ70" authorId="0" shapeId="0" xr:uid="{00000000-0006-0000-0100-000048000000}">
      <text>
        <r>
          <rPr>
            <b/>
            <sz val="9"/>
            <color indexed="81"/>
            <rFont val="ＭＳ Ｐゴシック"/>
            <family val="3"/>
            <charset val="128"/>
          </rPr>
          <t>往路、復路のみの運行や循環バスの場合は、平均㎞程も記載すること。</t>
        </r>
      </text>
    </comment>
    <comment ref="AN70" authorId="0" shapeId="0" xr:uid="{00000000-0006-0000-0100-000049000000}">
      <text>
        <r>
          <rPr>
            <b/>
            <sz val="9"/>
            <color indexed="81"/>
            <rFont val="ＭＳ Ｐゴシック"/>
            <family val="3"/>
            <charset val="128"/>
          </rPr>
          <t>往路、復路のみの運行や循環バスの場合は、平均㎞程も記載すること。</t>
        </r>
      </text>
    </comment>
    <comment ref="B71" authorId="0" shapeId="0" xr:uid="{00000000-0006-0000-0100-00004A000000}">
      <text>
        <r>
          <rPr>
            <b/>
            <sz val="9"/>
            <color indexed="81"/>
            <rFont val="ＭＳ Ｐゴシック"/>
            <family val="3"/>
            <charset val="128"/>
          </rPr>
          <t>事業者ごとに１番から番号を付すのではなく、一協議会において連続した番号で記載すること。</t>
        </r>
      </text>
    </comment>
    <comment ref="V72" authorId="0" shapeId="0" xr:uid="{00000000-0006-0000-0100-00004B000000}">
      <text>
        <r>
          <rPr>
            <b/>
            <sz val="9"/>
            <color indexed="81"/>
            <rFont val="ＭＳ Ｐゴシック"/>
            <family val="3"/>
            <charset val="128"/>
          </rPr>
          <t>往路、復路のみの運行や循環バスの場合は、平均㎞程も記載すること。</t>
        </r>
      </text>
    </comment>
    <comment ref="Z72" authorId="0" shapeId="0" xr:uid="{00000000-0006-0000-0100-00004C000000}">
      <text>
        <r>
          <rPr>
            <b/>
            <sz val="9"/>
            <color indexed="81"/>
            <rFont val="ＭＳ Ｐゴシック"/>
            <family val="3"/>
            <charset val="128"/>
          </rPr>
          <t>往路、復路のみの運行や循環バスの場合は、平均㎞程も記載すること。</t>
        </r>
      </text>
    </comment>
    <comment ref="AF72" authorId="0" shapeId="0" xr:uid="{00000000-0006-0000-0100-00004D000000}">
      <text>
        <r>
          <rPr>
            <b/>
            <sz val="9"/>
            <color indexed="81"/>
            <rFont val="ＭＳ Ｐゴシック"/>
            <family val="3"/>
            <charset val="128"/>
          </rPr>
          <t>往路、復路のみの運行や循環バスの場合は、平均㎞程も記載すること。</t>
        </r>
      </text>
    </comment>
    <comment ref="AJ72" authorId="0" shapeId="0" xr:uid="{00000000-0006-0000-0100-00004E000000}">
      <text>
        <r>
          <rPr>
            <b/>
            <sz val="9"/>
            <color indexed="81"/>
            <rFont val="ＭＳ Ｐゴシック"/>
            <family val="3"/>
            <charset val="128"/>
          </rPr>
          <t>往路、復路のみの運行や循環バスの場合は、平均㎞程も記載すること。</t>
        </r>
      </text>
    </comment>
    <comment ref="AN72" authorId="0" shapeId="0" xr:uid="{00000000-0006-0000-0100-00004F000000}">
      <text>
        <r>
          <rPr>
            <b/>
            <sz val="9"/>
            <color indexed="81"/>
            <rFont val="ＭＳ Ｐゴシック"/>
            <family val="3"/>
            <charset val="128"/>
          </rPr>
          <t>往路、復路のみの運行や循環バスの場合は、平均㎞程も記載すること。</t>
        </r>
      </text>
    </comment>
    <comment ref="B73" authorId="0" shapeId="0" xr:uid="{00000000-0006-0000-0100-000050000000}">
      <text>
        <r>
          <rPr>
            <b/>
            <sz val="9"/>
            <color indexed="81"/>
            <rFont val="ＭＳ Ｐゴシック"/>
            <family val="3"/>
            <charset val="128"/>
          </rPr>
          <t>事業者ごとに１番から番号を付すのではなく、一協議会において連続した番号で記載すること。</t>
        </r>
      </text>
    </comment>
    <comment ref="V74" authorId="0" shapeId="0" xr:uid="{00000000-0006-0000-0100-000051000000}">
      <text>
        <r>
          <rPr>
            <b/>
            <sz val="9"/>
            <color indexed="81"/>
            <rFont val="ＭＳ Ｐゴシック"/>
            <family val="3"/>
            <charset val="128"/>
          </rPr>
          <t>往路、復路のみの運行や循環バスの場合は、平均㎞程も記載すること。</t>
        </r>
      </text>
    </comment>
    <comment ref="Z74" authorId="0" shapeId="0" xr:uid="{00000000-0006-0000-0100-000052000000}">
      <text>
        <r>
          <rPr>
            <b/>
            <sz val="9"/>
            <color indexed="81"/>
            <rFont val="ＭＳ Ｐゴシック"/>
            <family val="3"/>
            <charset val="128"/>
          </rPr>
          <t>往路、復路のみの運行や循環バスの場合は、平均㎞程も記載すること。</t>
        </r>
      </text>
    </comment>
    <comment ref="AF74" authorId="0" shapeId="0" xr:uid="{00000000-0006-0000-0100-000053000000}">
      <text>
        <r>
          <rPr>
            <b/>
            <sz val="9"/>
            <color indexed="81"/>
            <rFont val="ＭＳ Ｐゴシック"/>
            <family val="3"/>
            <charset val="128"/>
          </rPr>
          <t>往路、復路のみの運行や循環バスの場合は、平均㎞程も記載すること。</t>
        </r>
      </text>
    </comment>
    <comment ref="AJ74" authorId="0" shapeId="0" xr:uid="{00000000-0006-0000-0100-000054000000}">
      <text>
        <r>
          <rPr>
            <b/>
            <sz val="9"/>
            <color indexed="81"/>
            <rFont val="ＭＳ Ｐゴシック"/>
            <family val="3"/>
            <charset val="128"/>
          </rPr>
          <t>往路、復路のみの運行や循環バスの場合は、平均㎞程も記載すること。</t>
        </r>
      </text>
    </comment>
    <comment ref="AN74" authorId="0" shapeId="0" xr:uid="{00000000-0006-0000-0100-000055000000}">
      <text>
        <r>
          <rPr>
            <b/>
            <sz val="9"/>
            <color indexed="81"/>
            <rFont val="ＭＳ Ｐゴシック"/>
            <family val="3"/>
            <charset val="128"/>
          </rPr>
          <t>往路、復路のみの運行や循環バスの場合は、平均㎞程も記載すること。</t>
        </r>
      </text>
    </comment>
    <comment ref="B75" authorId="0" shapeId="0" xr:uid="{00000000-0006-0000-0100-000056000000}">
      <text>
        <r>
          <rPr>
            <b/>
            <sz val="9"/>
            <color indexed="81"/>
            <rFont val="ＭＳ Ｐゴシック"/>
            <family val="3"/>
            <charset val="128"/>
          </rPr>
          <t>事業者ごとに１番から番号を付すのではなく、一協議会において連続した番号で記載すること。</t>
        </r>
      </text>
    </comment>
    <comment ref="V76" authorId="0" shapeId="0" xr:uid="{00000000-0006-0000-0100-000057000000}">
      <text>
        <r>
          <rPr>
            <b/>
            <sz val="9"/>
            <color indexed="81"/>
            <rFont val="ＭＳ Ｐゴシック"/>
            <family val="3"/>
            <charset val="128"/>
          </rPr>
          <t>往路、復路のみの運行や循環バスの場合は、平均㎞程も記載すること。</t>
        </r>
      </text>
    </comment>
    <comment ref="Z76" authorId="0" shapeId="0" xr:uid="{00000000-0006-0000-0100-000058000000}">
      <text>
        <r>
          <rPr>
            <b/>
            <sz val="9"/>
            <color indexed="81"/>
            <rFont val="ＭＳ Ｐゴシック"/>
            <family val="3"/>
            <charset val="128"/>
          </rPr>
          <t>往路、復路のみの運行や循環バスの場合は、平均㎞程も記載すること。</t>
        </r>
      </text>
    </comment>
    <comment ref="AF76" authorId="0" shapeId="0" xr:uid="{00000000-0006-0000-0100-000059000000}">
      <text>
        <r>
          <rPr>
            <b/>
            <sz val="9"/>
            <color indexed="81"/>
            <rFont val="ＭＳ Ｐゴシック"/>
            <family val="3"/>
            <charset val="128"/>
          </rPr>
          <t>往路、復路のみの運行や循環バスの場合は、平均㎞程も記載すること。</t>
        </r>
      </text>
    </comment>
    <comment ref="AJ76" authorId="0" shapeId="0" xr:uid="{00000000-0006-0000-0100-00005A000000}">
      <text>
        <r>
          <rPr>
            <b/>
            <sz val="9"/>
            <color indexed="81"/>
            <rFont val="ＭＳ Ｐゴシック"/>
            <family val="3"/>
            <charset val="128"/>
          </rPr>
          <t>往路、復路のみの運行や循環バスの場合は、平均㎞程も記載すること。</t>
        </r>
      </text>
    </comment>
    <comment ref="AN76" authorId="0" shapeId="0" xr:uid="{00000000-0006-0000-0100-00005B000000}">
      <text>
        <r>
          <rPr>
            <b/>
            <sz val="9"/>
            <color indexed="81"/>
            <rFont val="ＭＳ Ｐゴシック"/>
            <family val="3"/>
            <charset val="128"/>
          </rPr>
          <t>往路、復路のみの運行や循環バスの場合は、平均㎞程も記載すること。</t>
        </r>
      </text>
    </comment>
    <comment ref="B77" authorId="0" shapeId="0" xr:uid="{00000000-0006-0000-0100-00005C000000}">
      <text>
        <r>
          <rPr>
            <b/>
            <sz val="9"/>
            <color indexed="81"/>
            <rFont val="ＭＳ Ｐゴシック"/>
            <family val="3"/>
            <charset val="128"/>
          </rPr>
          <t>事業者ごとに１番から番号を付すのではなく、一協議会において連続した番号で記載すること。</t>
        </r>
      </text>
    </comment>
    <comment ref="V78" authorId="0" shapeId="0" xr:uid="{00000000-0006-0000-0100-00005D000000}">
      <text>
        <r>
          <rPr>
            <b/>
            <sz val="9"/>
            <color indexed="81"/>
            <rFont val="ＭＳ Ｐゴシック"/>
            <family val="3"/>
            <charset val="128"/>
          </rPr>
          <t>往路、復路のみの運行や循環バスの場合は、平均㎞程も記載すること。</t>
        </r>
      </text>
    </comment>
    <comment ref="Z78" authorId="0" shapeId="0" xr:uid="{00000000-0006-0000-0100-00005E000000}">
      <text>
        <r>
          <rPr>
            <b/>
            <sz val="9"/>
            <color indexed="81"/>
            <rFont val="ＭＳ Ｐゴシック"/>
            <family val="3"/>
            <charset val="128"/>
          </rPr>
          <t>往路、復路のみの運行や循環バスの場合は、平均㎞程も記載すること。</t>
        </r>
      </text>
    </comment>
    <comment ref="AF78" authorId="0" shapeId="0" xr:uid="{00000000-0006-0000-0100-00005F000000}">
      <text>
        <r>
          <rPr>
            <b/>
            <sz val="9"/>
            <color indexed="81"/>
            <rFont val="ＭＳ Ｐゴシック"/>
            <family val="3"/>
            <charset val="128"/>
          </rPr>
          <t>往路、復路のみの運行や循環バスの場合は、平均㎞程も記載すること。</t>
        </r>
      </text>
    </comment>
    <comment ref="AJ78" authorId="0" shapeId="0" xr:uid="{00000000-0006-0000-0100-000060000000}">
      <text>
        <r>
          <rPr>
            <b/>
            <sz val="9"/>
            <color indexed="81"/>
            <rFont val="ＭＳ Ｐゴシック"/>
            <family val="3"/>
            <charset val="128"/>
          </rPr>
          <t>往路、復路のみの運行や循環バスの場合は、平均㎞程も記載すること。</t>
        </r>
      </text>
    </comment>
    <comment ref="AN78" authorId="0" shapeId="0" xr:uid="{00000000-0006-0000-0100-000061000000}">
      <text>
        <r>
          <rPr>
            <b/>
            <sz val="9"/>
            <color indexed="81"/>
            <rFont val="ＭＳ Ｐゴシック"/>
            <family val="3"/>
            <charset val="128"/>
          </rPr>
          <t>往路、復路のみの運行や循環バスの場合は、平均㎞程も記載すること。</t>
        </r>
      </text>
    </comment>
    <comment ref="B79" authorId="0" shapeId="0" xr:uid="{00000000-0006-0000-0100-000062000000}">
      <text>
        <r>
          <rPr>
            <b/>
            <sz val="9"/>
            <color indexed="81"/>
            <rFont val="ＭＳ Ｐゴシック"/>
            <family val="3"/>
            <charset val="128"/>
          </rPr>
          <t>事業者ごとに１番から番号を付すのではなく、一協議会において連続した番号で記載すること。</t>
        </r>
      </text>
    </comment>
    <comment ref="V80" authorId="0" shapeId="0" xr:uid="{00000000-0006-0000-0100-000063000000}">
      <text>
        <r>
          <rPr>
            <b/>
            <sz val="9"/>
            <color indexed="81"/>
            <rFont val="ＭＳ Ｐゴシック"/>
            <family val="3"/>
            <charset val="128"/>
          </rPr>
          <t>往路、復路のみの運行や循環バスの場合は、平均㎞程も記載すること。</t>
        </r>
      </text>
    </comment>
    <comment ref="Z80" authorId="0" shapeId="0" xr:uid="{00000000-0006-0000-0100-000064000000}">
      <text>
        <r>
          <rPr>
            <b/>
            <sz val="9"/>
            <color indexed="81"/>
            <rFont val="ＭＳ Ｐゴシック"/>
            <family val="3"/>
            <charset val="128"/>
          </rPr>
          <t>往路、復路のみの運行や循環バスの場合は、平均㎞程も記載すること。</t>
        </r>
      </text>
    </comment>
    <comment ref="AF80" authorId="0" shapeId="0" xr:uid="{00000000-0006-0000-0100-000065000000}">
      <text>
        <r>
          <rPr>
            <b/>
            <sz val="9"/>
            <color indexed="81"/>
            <rFont val="ＭＳ Ｐゴシック"/>
            <family val="3"/>
            <charset val="128"/>
          </rPr>
          <t>往路、復路のみの運行や循環バスの場合は、平均㎞程も記載すること。</t>
        </r>
      </text>
    </comment>
    <comment ref="AJ80" authorId="0" shapeId="0" xr:uid="{00000000-0006-0000-0100-000066000000}">
      <text>
        <r>
          <rPr>
            <b/>
            <sz val="9"/>
            <color indexed="81"/>
            <rFont val="ＭＳ Ｐゴシック"/>
            <family val="3"/>
            <charset val="128"/>
          </rPr>
          <t>往路、復路のみの運行や循環バスの場合は、平均㎞程も記載すること。</t>
        </r>
      </text>
    </comment>
    <comment ref="AN80" authorId="0" shapeId="0" xr:uid="{00000000-0006-0000-0100-000067000000}">
      <text>
        <r>
          <rPr>
            <b/>
            <sz val="9"/>
            <color indexed="81"/>
            <rFont val="ＭＳ Ｐゴシック"/>
            <family val="3"/>
            <charset val="128"/>
          </rPr>
          <t>往路、復路のみの運行や循環バスの場合は、平均㎞程も記載すること。</t>
        </r>
      </text>
    </comment>
    <comment ref="B81" authorId="0" shapeId="0" xr:uid="{00000000-0006-0000-0100-000068000000}">
      <text>
        <r>
          <rPr>
            <b/>
            <sz val="9"/>
            <color indexed="81"/>
            <rFont val="ＭＳ Ｐゴシック"/>
            <family val="3"/>
            <charset val="128"/>
          </rPr>
          <t>事業者ごとに１番から番号を付すのではなく、一協議会において連続した番号で記載すること。</t>
        </r>
      </text>
    </comment>
    <comment ref="V82" authorId="0" shapeId="0" xr:uid="{00000000-0006-0000-0100-000069000000}">
      <text>
        <r>
          <rPr>
            <b/>
            <sz val="9"/>
            <color indexed="81"/>
            <rFont val="ＭＳ Ｐゴシック"/>
            <family val="3"/>
            <charset val="128"/>
          </rPr>
          <t>往路、復路のみの運行や循環バスの場合は、平均㎞程も記載すること。</t>
        </r>
      </text>
    </comment>
    <comment ref="Z82" authorId="0" shapeId="0" xr:uid="{00000000-0006-0000-0100-00006A000000}">
      <text>
        <r>
          <rPr>
            <b/>
            <sz val="9"/>
            <color indexed="81"/>
            <rFont val="ＭＳ Ｐゴシック"/>
            <family val="3"/>
            <charset val="128"/>
          </rPr>
          <t>往路、復路のみの運行や循環バスの場合は、平均㎞程も記載すること。</t>
        </r>
      </text>
    </comment>
    <comment ref="AF82" authorId="0" shapeId="0" xr:uid="{00000000-0006-0000-0100-00006B000000}">
      <text>
        <r>
          <rPr>
            <b/>
            <sz val="9"/>
            <color indexed="81"/>
            <rFont val="ＭＳ Ｐゴシック"/>
            <family val="3"/>
            <charset val="128"/>
          </rPr>
          <t>往路、復路のみの運行や循環バスの場合は、平均㎞程も記載すること。</t>
        </r>
      </text>
    </comment>
    <comment ref="AJ82" authorId="0" shapeId="0" xr:uid="{00000000-0006-0000-0100-00006C000000}">
      <text>
        <r>
          <rPr>
            <b/>
            <sz val="9"/>
            <color indexed="81"/>
            <rFont val="ＭＳ Ｐゴシック"/>
            <family val="3"/>
            <charset val="128"/>
          </rPr>
          <t>往路、復路のみの運行や循環バスの場合は、平均㎞程も記載すること。</t>
        </r>
      </text>
    </comment>
    <comment ref="AN82" authorId="0" shapeId="0" xr:uid="{00000000-0006-0000-0100-00006D000000}">
      <text>
        <r>
          <rPr>
            <b/>
            <sz val="9"/>
            <color indexed="81"/>
            <rFont val="ＭＳ Ｐゴシック"/>
            <family val="3"/>
            <charset val="128"/>
          </rPr>
          <t>往路、復路のみの運行や循環バスの場合は、平均㎞程も記載すること。</t>
        </r>
      </text>
    </comment>
    <comment ref="B83" authorId="0" shapeId="0" xr:uid="{00000000-0006-0000-0100-00006E000000}">
      <text>
        <r>
          <rPr>
            <b/>
            <sz val="9"/>
            <color indexed="81"/>
            <rFont val="ＭＳ Ｐゴシック"/>
            <family val="3"/>
            <charset val="128"/>
          </rPr>
          <t>事業者ごとに１番から番号を付すのではなく、一協議会において連続した番号で記載すること。</t>
        </r>
      </text>
    </comment>
    <comment ref="V84" authorId="0" shapeId="0" xr:uid="{00000000-0006-0000-0100-00006F000000}">
      <text>
        <r>
          <rPr>
            <b/>
            <sz val="9"/>
            <color indexed="81"/>
            <rFont val="ＭＳ Ｐゴシック"/>
            <family val="3"/>
            <charset val="128"/>
          </rPr>
          <t>往路、復路のみの運行や循環バスの場合は、平均㎞程も記載すること。</t>
        </r>
      </text>
    </comment>
    <comment ref="Z84" authorId="0" shapeId="0" xr:uid="{00000000-0006-0000-0100-000070000000}">
      <text>
        <r>
          <rPr>
            <b/>
            <sz val="9"/>
            <color indexed="81"/>
            <rFont val="ＭＳ Ｐゴシック"/>
            <family val="3"/>
            <charset val="128"/>
          </rPr>
          <t>往路、復路のみの運行や循環バスの場合は、平均㎞程も記載すること。</t>
        </r>
      </text>
    </comment>
    <comment ref="AF84" authorId="0" shapeId="0" xr:uid="{00000000-0006-0000-0100-000071000000}">
      <text>
        <r>
          <rPr>
            <b/>
            <sz val="9"/>
            <color indexed="81"/>
            <rFont val="ＭＳ Ｐゴシック"/>
            <family val="3"/>
            <charset val="128"/>
          </rPr>
          <t>往路、復路のみの運行や循環バスの場合は、平均㎞程も記載すること。</t>
        </r>
      </text>
    </comment>
    <comment ref="AJ84" authorId="0" shapeId="0" xr:uid="{00000000-0006-0000-0100-000072000000}">
      <text>
        <r>
          <rPr>
            <b/>
            <sz val="9"/>
            <color indexed="81"/>
            <rFont val="ＭＳ Ｐゴシック"/>
            <family val="3"/>
            <charset val="128"/>
          </rPr>
          <t>往路、復路のみの運行や循環バスの場合は、平均㎞程も記載すること。</t>
        </r>
      </text>
    </comment>
    <comment ref="AN84" authorId="0" shapeId="0" xr:uid="{00000000-0006-0000-0100-000073000000}">
      <text>
        <r>
          <rPr>
            <b/>
            <sz val="9"/>
            <color indexed="81"/>
            <rFont val="ＭＳ Ｐゴシック"/>
            <family val="3"/>
            <charset val="128"/>
          </rPr>
          <t>往路、復路のみの運行や循環バスの場合は、平均㎞程も記載すること。</t>
        </r>
      </text>
    </comment>
    <comment ref="B85" authorId="0" shapeId="0" xr:uid="{00000000-0006-0000-0100-000074000000}">
      <text>
        <r>
          <rPr>
            <b/>
            <sz val="9"/>
            <color indexed="81"/>
            <rFont val="ＭＳ Ｐゴシック"/>
            <family val="3"/>
            <charset val="128"/>
          </rPr>
          <t>事業者ごとに１番から番号を付すのではなく、一協議会において連続した番号で記載すること。</t>
        </r>
      </text>
    </comment>
    <comment ref="V86" authorId="0" shapeId="0" xr:uid="{00000000-0006-0000-0100-000075000000}">
      <text>
        <r>
          <rPr>
            <b/>
            <sz val="9"/>
            <color indexed="81"/>
            <rFont val="ＭＳ Ｐゴシック"/>
            <family val="3"/>
            <charset val="128"/>
          </rPr>
          <t>往路、復路のみの運行や循環バスの場合は、平均㎞程も記載すること。</t>
        </r>
      </text>
    </comment>
    <comment ref="Z86" authorId="0" shapeId="0" xr:uid="{00000000-0006-0000-0100-000076000000}">
      <text>
        <r>
          <rPr>
            <b/>
            <sz val="9"/>
            <color indexed="81"/>
            <rFont val="ＭＳ Ｐゴシック"/>
            <family val="3"/>
            <charset val="128"/>
          </rPr>
          <t>往路、復路のみの運行や循環バスの場合は、平均㎞程も記載すること。</t>
        </r>
      </text>
    </comment>
    <comment ref="AF86" authorId="0" shapeId="0" xr:uid="{00000000-0006-0000-0100-000077000000}">
      <text>
        <r>
          <rPr>
            <b/>
            <sz val="9"/>
            <color indexed="81"/>
            <rFont val="ＭＳ Ｐゴシック"/>
            <family val="3"/>
            <charset val="128"/>
          </rPr>
          <t>往路、復路のみの運行や循環バスの場合は、平均㎞程も記載すること。</t>
        </r>
      </text>
    </comment>
    <comment ref="AJ86" authorId="0" shapeId="0" xr:uid="{00000000-0006-0000-0100-000078000000}">
      <text>
        <r>
          <rPr>
            <b/>
            <sz val="9"/>
            <color indexed="81"/>
            <rFont val="ＭＳ Ｐゴシック"/>
            <family val="3"/>
            <charset val="128"/>
          </rPr>
          <t>往路、復路のみの運行や循環バスの場合は、平均㎞程も記載すること。</t>
        </r>
      </text>
    </comment>
    <comment ref="AN86" authorId="0" shapeId="0" xr:uid="{00000000-0006-0000-0100-000079000000}">
      <text>
        <r>
          <rPr>
            <b/>
            <sz val="9"/>
            <color indexed="81"/>
            <rFont val="ＭＳ Ｐゴシック"/>
            <family val="3"/>
            <charset val="128"/>
          </rPr>
          <t>往路、復路のみの運行や循環バスの場合は、平均㎞程も記載すること。</t>
        </r>
      </text>
    </comment>
    <comment ref="B87" authorId="0" shapeId="0" xr:uid="{00000000-0006-0000-0100-00007A000000}">
      <text>
        <r>
          <rPr>
            <b/>
            <sz val="9"/>
            <color indexed="81"/>
            <rFont val="ＭＳ Ｐゴシック"/>
            <family val="3"/>
            <charset val="128"/>
          </rPr>
          <t>事業者ごとに１番から番号を付すのではなく、一協議会において連続した番号で記載すること。</t>
        </r>
      </text>
    </comment>
    <comment ref="V88" authorId="0" shapeId="0" xr:uid="{00000000-0006-0000-0100-00007B000000}">
      <text>
        <r>
          <rPr>
            <b/>
            <sz val="9"/>
            <color indexed="81"/>
            <rFont val="ＭＳ Ｐゴシック"/>
            <family val="3"/>
            <charset val="128"/>
          </rPr>
          <t>往路、復路のみの運行や循環バスの場合は、平均㎞程も記載すること。</t>
        </r>
      </text>
    </comment>
    <comment ref="Z88" authorId="0" shapeId="0" xr:uid="{00000000-0006-0000-0100-00007C000000}">
      <text>
        <r>
          <rPr>
            <b/>
            <sz val="9"/>
            <color indexed="81"/>
            <rFont val="ＭＳ Ｐゴシック"/>
            <family val="3"/>
            <charset val="128"/>
          </rPr>
          <t>往路、復路のみの運行や循環バスの場合は、平均㎞程も記載すること。</t>
        </r>
      </text>
    </comment>
    <comment ref="AF88" authorId="0" shapeId="0" xr:uid="{00000000-0006-0000-0100-00007D000000}">
      <text>
        <r>
          <rPr>
            <b/>
            <sz val="9"/>
            <color indexed="81"/>
            <rFont val="ＭＳ Ｐゴシック"/>
            <family val="3"/>
            <charset val="128"/>
          </rPr>
          <t>往路、復路のみの運行や循環バスの場合は、平均㎞程も記載すること。</t>
        </r>
      </text>
    </comment>
    <comment ref="AJ88" authorId="0" shapeId="0" xr:uid="{00000000-0006-0000-0100-00007E000000}">
      <text>
        <r>
          <rPr>
            <b/>
            <sz val="9"/>
            <color indexed="81"/>
            <rFont val="ＭＳ Ｐゴシック"/>
            <family val="3"/>
            <charset val="128"/>
          </rPr>
          <t>往路、復路のみの運行や循環バスの場合は、平均㎞程も記載すること。</t>
        </r>
      </text>
    </comment>
    <comment ref="AN88" authorId="0" shapeId="0" xr:uid="{00000000-0006-0000-0100-00007F000000}">
      <text>
        <r>
          <rPr>
            <b/>
            <sz val="9"/>
            <color indexed="81"/>
            <rFont val="ＭＳ Ｐゴシック"/>
            <family val="3"/>
            <charset val="128"/>
          </rPr>
          <t>往路、復路のみの運行や循環バスの場合は、平均㎞程も記載すること。</t>
        </r>
      </text>
    </comment>
    <comment ref="B89" authorId="0" shapeId="0" xr:uid="{00000000-0006-0000-0100-000080000000}">
      <text>
        <r>
          <rPr>
            <b/>
            <sz val="9"/>
            <color indexed="81"/>
            <rFont val="ＭＳ Ｐゴシック"/>
            <family val="3"/>
            <charset val="128"/>
          </rPr>
          <t>事業者ごとに１番から番号を付すのではなく、一協議会において連続した番号で記載すること。</t>
        </r>
      </text>
    </comment>
    <comment ref="V90" authorId="0" shapeId="0" xr:uid="{00000000-0006-0000-0100-000081000000}">
      <text>
        <r>
          <rPr>
            <b/>
            <sz val="9"/>
            <color indexed="81"/>
            <rFont val="ＭＳ Ｐゴシック"/>
            <family val="3"/>
            <charset val="128"/>
          </rPr>
          <t>往路、復路のみの運行や循環バスの場合は、平均㎞程も記載すること。</t>
        </r>
      </text>
    </comment>
    <comment ref="Z90" authorId="0" shapeId="0" xr:uid="{00000000-0006-0000-0100-000082000000}">
      <text>
        <r>
          <rPr>
            <b/>
            <sz val="9"/>
            <color indexed="81"/>
            <rFont val="ＭＳ Ｐゴシック"/>
            <family val="3"/>
            <charset val="128"/>
          </rPr>
          <t>往路、復路のみの運行や循環バスの場合は、平均㎞程も記載すること。</t>
        </r>
      </text>
    </comment>
    <comment ref="AF90" authorId="0" shapeId="0" xr:uid="{00000000-0006-0000-0100-000083000000}">
      <text>
        <r>
          <rPr>
            <b/>
            <sz val="9"/>
            <color indexed="81"/>
            <rFont val="ＭＳ Ｐゴシック"/>
            <family val="3"/>
            <charset val="128"/>
          </rPr>
          <t>往路、復路のみの運行や循環バスの場合は、平均㎞程も記載すること。</t>
        </r>
      </text>
    </comment>
    <comment ref="AJ90" authorId="0" shapeId="0" xr:uid="{00000000-0006-0000-0100-000084000000}">
      <text>
        <r>
          <rPr>
            <b/>
            <sz val="9"/>
            <color indexed="81"/>
            <rFont val="ＭＳ Ｐゴシック"/>
            <family val="3"/>
            <charset val="128"/>
          </rPr>
          <t>往路、復路のみの運行や循環バスの場合は、平均㎞程も記載すること。</t>
        </r>
      </text>
    </comment>
    <comment ref="AN90" authorId="0" shapeId="0" xr:uid="{00000000-0006-0000-0100-000085000000}">
      <text>
        <r>
          <rPr>
            <b/>
            <sz val="9"/>
            <color indexed="81"/>
            <rFont val="ＭＳ Ｐゴシック"/>
            <family val="3"/>
            <charset val="128"/>
          </rPr>
          <t>往路、復路のみの運行や循環バスの場合は、平均㎞程も記載すること。</t>
        </r>
      </text>
    </comment>
    <comment ref="B91" authorId="0" shapeId="0" xr:uid="{00000000-0006-0000-0100-000086000000}">
      <text>
        <r>
          <rPr>
            <b/>
            <sz val="9"/>
            <color indexed="81"/>
            <rFont val="ＭＳ Ｐゴシック"/>
            <family val="3"/>
            <charset val="128"/>
          </rPr>
          <t>事業者ごとに１番から番号を付すのではなく、一協議会において連続した番号で記載すること。</t>
        </r>
      </text>
    </comment>
    <comment ref="V92" authorId="0" shapeId="0" xr:uid="{00000000-0006-0000-0100-000087000000}">
      <text>
        <r>
          <rPr>
            <b/>
            <sz val="9"/>
            <color indexed="81"/>
            <rFont val="ＭＳ Ｐゴシック"/>
            <family val="3"/>
            <charset val="128"/>
          </rPr>
          <t>往路、復路のみの運行や循環バスの場合は、平均㎞程も記載すること。</t>
        </r>
      </text>
    </comment>
    <comment ref="Z92" authorId="0" shapeId="0" xr:uid="{00000000-0006-0000-0100-000088000000}">
      <text>
        <r>
          <rPr>
            <b/>
            <sz val="9"/>
            <color indexed="81"/>
            <rFont val="ＭＳ Ｐゴシック"/>
            <family val="3"/>
            <charset val="128"/>
          </rPr>
          <t>往路、復路のみの運行や循環バスの場合は、平均㎞程も記載すること。</t>
        </r>
      </text>
    </comment>
    <comment ref="AF92" authorId="0" shapeId="0" xr:uid="{00000000-0006-0000-0100-000089000000}">
      <text>
        <r>
          <rPr>
            <b/>
            <sz val="9"/>
            <color indexed="81"/>
            <rFont val="ＭＳ Ｐゴシック"/>
            <family val="3"/>
            <charset val="128"/>
          </rPr>
          <t>往路、復路のみの運行や循環バスの場合は、平均㎞程も記載すること。</t>
        </r>
      </text>
    </comment>
    <comment ref="AJ92" authorId="0" shapeId="0" xr:uid="{00000000-0006-0000-0100-00008A000000}">
      <text>
        <r>
          <rPr>
            <b/>
            <sz val="9"/>
            <color indexed="81"/>
            <rFont val="ＭＳ Ｐゴシック"/>
            <family val="3"/>
            <charset val="128"/>
          </rPr>
          <t>往路、復路のみの運行や循環バスの場合は、平均㎞程も記載すること。</t>
        </r>
      </text>
    </comment>
    <comment ref="AN92" authorId="0" shapeId="0" xr:uid="{00000000-0006-0000-0100-00008B000000}">
      <text>
        <r>
          <rPr>
            <b/>
            <sz val="9"/>
            <color indexed="81"/>
            <rFont val="ＭＳ Ｐゴシック"/>
            <family val="3"/>
            <charset val="128"/>
          </rPr>
          <t>往路、復路のみの運行や循環バスの場合は、平均㎞程も記載すること。</t>
        </r>
      </text>
    </comment>
    <comment ref="B93" authorId="0" shapeId="0" xr:uid="{00000000-0006-0000-0100-00008C000000}">
      <text>
        <r>
          <rPr>
            <b/>
            <sz val="9"/>
            <color indexed="81"/>
            <rFont val="ＭＳ Ｐゴシック"/>
            <family val="3"/>
            <charset val="128"/>
          </rPr>
          <t>事業者ごとに１番から番号を付すのではなく、一協議会において連続した番号で記載すること。</t>
        </r>
      </text>
    </comment>
    <comment ref="V94" authorId="0" shapeId="0" xr:uid="{00000000-0006-0000-0100-00008D000000}">
      <text>
        <r>
          <rPr>
            <b/>
            <sz val="9"/>
            <color indexed="81"/>
            <rFont val="ＭＳ Ｐゴシック"/>
            <family val="3"/>
            <charset val="128"/>
          </rPr>
          <t>往路、復路のみの運行や循環バスの場合は、平均㎞程も記載すること。</t>
        </r>
      </text>
    </comment>
    <comment ref="Z94" authorId="0" shapeId="0" xr:uid="{00000000-0006-0000-0100-00008E000000}">
      <text>
        <r>
          <rPr>
            <b/>
            <sz val="9"/>
            <color indexed="81"/>
            <rFont val="ＭＳ Ｐゴシック"/>
            <family val="3"/>
            <charset val="128"/>
          </rPr>
          <t>往路、復路のみの運行や循環バスの場合は、平均㎞程も記載すること。</t>
        </r>
      </text>
    </comment>
    <comment ref="AF94" authorId="0" shapeId="0" xr:uid="{00000000-0006-0000-0100-00008F000000}">
      <text>
        <r>
          <rPr>
            <b/>
            <sz val="9"/>
            <color indexed="81"/>
            <rFont val="ＭＳ Ｐゴシック"/>
            <family val="3"/>
            <charset val="128"/>
          </rPr>
          <t>往路、復路のみの運行や循環バスの場合は、平均㎞程も記載すること。</t>
        </r>
      </text>
    </comment>
    <comment ref="AJ94" authorId="0" shapeId="0" xr:uid="{00000000-0006-0000-0100-000090000000}">
      <text>
        <r>
          <rPr>
            <b/>
            <sz val="9"/>
            <color indexed="81"/>
            <rFont val="ＭＳ Ｐゴシック"/>
            <family val="3"/>
            <charset val="128"/>
          </rPr>
          <t>往路、復路のみの運行や循環バスの場合は、平均㎞程も記載すること。</t>
        </r>
      </text>
    </comment>
    <comment ref="AN94" authorId="0" shapeId="0" xr:uid="{00000000-0006-0000-0100-000091000000}">
      <text>
        <r>
          <rPr>
            <b/>
            <sz val="9"/>
            <color indexed="81"/>
            <rFont val="ＭＳ Ｐゴシック"/>
            <family val="3"/>
            <charset val="128"/>
          </rPr>
          <t>往路、復路のみの運行や循環バスの場合は、平均㎞程も記載すること。</t>
        </r>
      </text>
    </comment>
    <comment ref="B95" authorId="0" shapeId="0" xr:uid="{00000000-0006-0000-0100-000092000000}">
      <text>
        <r>
          <rPr>
            <b/>
            <sz val="9"/>
            <color indexed="81"/>
            <rFont val="ＭＳ Ｐゴシック"/>
            <family val="3"/>
            <charset val="128"/>
          </rPr>
          <t>事業者ごとに１番から番号を付すのではなく、一協議会において連続した番号で記載すること。</t>
        </r>
      </text>
    </comment>
    <comment ref="V96" authorId="0" shapeId="0" xr:uid="{00000000-0006-0000-0100-000093000000}">
      <text>
        <r>
          <rPr>
            <b/>
            <sz val="9"/>
            <color indexed="81"/>
            <rFont val="ＭＳ Ｐゴシック"/>
            <family val="3"/>
            <charset val="128"/>
          </rPr>
          <t>往路、復路のみの運行や循環バスの場合は、平均㎞程も記載すること。</t>
        </r>
      </text>
    </comment>
    <comment ref="Z96" authorId="0" shapeId="0" xr:uid="{00000000-0006-0000-0100-000094000000}">
      <text>
        <r>
          <rPr>
            <b/>
            <sz val="9"/>
            <color indexed="81"/>
            <rFont val="ＭＳ Ｐゴシック"/>
            <family val="3"/>
            <charset val="128"/>
          </rPr>
          <t>往路、復路のみの運行や循環バスの場合は、平均㎞程も記載すること。</t>
        </r>
      </text>
    </comment>
    <comment ref="AF96" authorId="0" shapeId="0" xr:uid="{00000000-0006-0000-0100-000095000000}">
      <text>
        <r>
          <rPr>
            <b/>
            <sz val="9"/>
            <color indexed="81"/>
            <rFont val="ＭＳ Ｐゴシック"/>
            <family val="3"/>
            <charset val="128"/>
          </rPr>
          <t>往路、復路のみの運行や循環バスの場合は、平均㎞程も記載すること。</t>
        </r>
      </text>
    </comment>
    <comment ref="AJ96" authorId="0" shapeId="0" xr:uid="{00000000-0006-0000-0100-000096000000}">
      <text>
        <r>
          <rPr>
            <b/>
            <sz val="9"/>
            <color indexed="81"/>
            <rFont val="ＭＳ Ｐゴシック"/>
            <family val="3"/>
            <charset val="128"/>
          </rPr>
          <t>往路、復路のみの運行や循環バスの場合は、平均㎞程も記載すること。</t>
        </r>
      </text>
    </comment>
    <comment ref="AN96" authorId="0" shapeId="0" xr:uid="{00000000-0006-0000-0100-000097000000}">
      <text>
        <r>
          <rPr>
            <b/>
            <sz val="9"/>
            <color indexed="81"/>
            <rFont val="ＭＳ Ｐゴシック"/>
            <family val="3"/>
            <charset val="128"/>
          </rPr>
          <t>往路、復路のみの運行や循環バスの場合は、平均㎞程も記載すること。</t>
        </r>
      </text>
    </comment>
    <comment ref="B97" authorId="0" shapeId="0" xr:uid="{00000000-0006-0000-0100-000098000000}">
      <text>
        <r>
          <rPr>
            <b/>
            <sz val="9"/>
            <color indexed="81"/>
            <rFont val="ＭＳ Ｐゴシック"/>
            <family val="3"/>
            <charset val="128"/>
          </rPr>
          <t>事業者ごとに１番から番号を付すのではなく、一協議会において連続した番号で記載すること。</t>
        </r>
      </text>
    </comment>
    <comment ref="V98" authorId="0" shapeId="0" xr:uid="{00000000-0006-0000-0100-000099000000}">
      <text>
        <r>
          <rPr>
            <b/>
            <sz val="9"/>
            <color indexed="81"/>
            <rFont val="ＭＳ Ｐゴシック"/>
            <family val="3"/>
            <charset val="128"/>
          </rPr>
          <t>往路、復路のみの運行や循環バスの場合は、平均㎞程も記載すること。</t>
        </r>
      </text>
    </comment>
    <comment ref="Z98" authorId="0" shapeId="0" xr:uid="{00000000-0006-0000-0100-00009A000000}">
      <text>
        <r>
          <rPr>
            <b/>
            <sz val="9"/>
            <color indexed="81"/>
            <rFont val="ＭＳ Ｐゴシック"/>
            <family val="3"/>
            <charset val="128"/>
          </rPr>
          <t>往路、復路のみの運行や循環バスの場合は、平均㎞程も記載すること。</t>
        </r>
      </text>
    </comment>
    <comment ref="AF98" authorId="0" shapeId="0" xr:uid="{00000000-0006-0000-0100-00009B000000}">
      <text>
        <r>
          <rPr>
            <b/>
            <sz val="9"/>
            <color indexed="81"/>
            <rFont val="ＭＳ Ｐゴシック"/>
            <family val="3"/>
            <charset val="128"/>
          </rPr>
          <t>往路、復路のみの運行や循環バスの場合は、平均㎞程も記載すること。</t>
        </r>
      </text>
    </comment>
    <comment ref="AJ98" authorId="0" shapeId="0" xr:uid="{00000000-0006-0000-0100-00009C000000}">
      <text>
        <r>
          <rPr>
            <b/>
            <sz val="9"/>
            <color indexed="81"/>
            <rFont val="ＭＳ Ｐゴシック"/>
            <family val="3"/>
            <charset val="128"/>
          </rPr>
          <t>往路、復路のみの運行や循環バスの場合は、平均㎞程も記載すること。</t>
        </r>
      </text>
    </comment>
    <comment ref="AN98" authorId="0" shapeId="0" xr:uid="{00000000-0006-0000-0100-00009D000000}">
      <text>
        <r>
          <rPr>
            <b/>
            <sz val="9"/>
            <color indexed="81"/>
            <rFont val="ＭＳ Ｐゴシック"/>
            <family val="3"/>
            <charset val="128"/>
          </rPr>
          <t>往路、復路のみの運行や循環バスの場合は、平均㎞程も記載すること。</t>
        </r>
      </text>
    </comment>
    <comment ref="B99" authorId="0" shapeId="0" xr:uid="{00000000-0006-0000-0100-00009E000000}">
      <text>
        <r>
          <rPr>
            <b/>
            <sz val="9"/>
            <color indexed="81"/>
            <rFont val="ＭＳ Ｐゴシック"/>
            <family val="3"/>
            <charset val="128"/>
          </rPr>
          <t>事業者ごとに１番から番号を付すのではなく、一協議会において連続した番号で記載すること。</t>
        </r>
      </text>
    </comment>
    <comment ref="V100" authorId="0" shapeId="0" xr:uid="{00000000-0006-0000-0100-00009F000000}">
      <text>
        <r>
          <rPr>
            <b/>
            <sz val="9"/>
            <color indexed="81"/>
            <rFont val="ＭＳ Ｐゴシック"/>
            <family val="3"/>
            <charset val="128"/>
          </rPr>
          <t>往路、復路のみの運行や循環バスの場合は、平均㎞程も記載すること。</t>
        </r>
      </text>
    </comment>
    <comment ref="Z100" authorId="0" shapeId="0" xr:uid="{00000000-0006-0000-0100-0000A0000000}">
      <text>
        <r>
          <rPr>
            <b/>
            <sz val="9"/>
            <color indexed="81"/>
            <rFont val="ＭＳ Ｐゴシック"/>
            <family val="3"/>
            <charset val="128"/>
          </rPr>
          <t>往路、復路のみの運行や循環バスの場合は、平均㎞程も記載すること。</t>
        </r>
      </text>
    </comment>
    <comment ref="AF100" authorId="0" shapeId="0" xr:uid="{00000000-0006-0000-0100-0000A1000000}">
      <text>
        <r>
          <rPr>
            <b/>
            <sz val="9"/>
            <color indexed="81"/>
            <rFont val="ＭＳ Ｐゴシック"/>
            <family val="3"/>
            <charset val="128"/>
          </rPr>
          <t>往路、復路のみの運行や循環バスの場合は、平均㎞程も記載すること。</t>
        </r>
      </text>
    </comment>
    <comment ref="AJ100" authorId="0" shapeId="0" xr:uid="{00000000-0006-0000-0100-0000A2000000}">
      <text>
        <r>
          <rPr>
            <b/>
            <sz val="9"/>
            <color indexed="81"/>
            <rFont val="ＭＳ Ｐゴシック"/>
            <family val="3"/>
            <charset val="128"/>
          </rPr>
          <t>往路、復路のみの運行や循環バスの場合は、平均㎞程も記載すること。</t>
        </r>
      </text>
    </comment>
    <comment ref="AN100" authorId="0" shapeId="0" xr:uid="{00000000-0006-0000-0100-0000A3000000}">
      <text>
        <r>
          <rPr>
            <b/>
            <sz val="9"/>
            <color indexed="81"/>
            <rFont val="ＭＳ Ｐゴシック"/>
            <family val="3"/>
            <charset val="128"/>
          </rPr>
          <t>往路、復路のみの運行や循環バスの場合は、平均㎞程も記載すること。</t>
        </r>
      </text>
    </comment>
    <comment ref="B101" authorId="0" shapeId="0" xr:uid="{00000000-0006-0000-0100-0000A4000000}">
      <text>
        <r>
          <rPr>
            <b/>
            <sz val="9"/>
            <color indexed="81"/>
            <rFont val="ＭＳ Ｐゴシック"/>
            <family val="3"/>
            <charset val="128"/>
          </rPr>
          <t>事業者ごとに１番から番号を付すのではなく、一協議会において連続した番号で記載すること。</t>
        </r>
      </text>
    </comment>
    <comment ref="V102" authorId="0" shapeId="0" xr:uid="{00000000-0006-0000-0100-0000A5000000}">
      <text>
        <r>
          <rPr>
            <b/>
            <sz val="9"/>
            <color indexed="81"/>
            <rFont val="ＭＳ Ｐゴシック"/>
            <family val="3"/>
            <charset val="128"/>
          </rPr>
          <t>往路、復路のみの運行や循環バスの場合は、平均㎞程も記載すること。</t>
        </r>
      </text>
    </comment>
    <comment ref="Z102" authorId="0" shapeId="0" xr:uid="{00000000-0006-0000-0100-0000A6000000}">
      <text>
        <r>
          <rPr>
            <b/>
            <sz val="9"/>
            <color indexed="81"/>
            <rFont val="ＭＳ Ｐゴシック"/>
            <family val="3"/>
            <charset val="128"/>
          </rPr>
          <t>往路、復路のみの運行や循環バスの場合は、平均㎞程も記載すること。</t>
        </r>
      </text>
    </comment>
    <comment ref="AF102" authorId="0" shapeId="0" xr:uid="{00000000-0006-0000-0100-0000A7000000}">
      <text>
        <r>
          <rPr>
            <b/>
            <sz val="9"/>
            <color indexed="81"/>
            <rFont val="ＭＳ Ｐゴシック"/>
            <family val="3"/>
            <charset val="128"/>
          </rPr>
          <t>往路、復路のみの運行や循環バスの場合は、平均㎞程も記載すること。</t>
        </r>
      </text>
    </comment>
    <comment ref="AJ102" authorId="0" shapeId="0" xr:uid="{00000000-0006-0000-0100-0000A8000000}">
      <text>
        <r>
          <rPr>
            <b/>
            <sz val="9"/>
            <color indexed="81"/>
            <rFont val="ＭＳ Ｐゴシック"/>
            <family val="3"/>
            <charset val="128"/>
          </rPr>
          <t>往路、復路のみの運行や循環バスの場合は、平均㎞程も記載すること。</t>
        </r>
      </text>
    </comment>
    <comment ref="AN102" authorId="0" shapeId="0" xr:uid="{00000000-0006-0000-0100-0000A9000000}">
      <text>
        <r>
          <rPr>
            <b/>
            <sz val="9"/>
            <color indexed="81"/>
            <rFont val="ＭＳ Ｐゴシック"/>
            <family val="3"/>
            <charset val="128"/>
          </rPr>
          <t>往路、復路のみの運行や循環バスの場合は、平均㎞程も記載すること。</t>
        </r>
      </text>
    </comment>
    <comment ref="B103" authorId="0" shapeId="0" xr:uid="{00000000-0006-0000-0100-0000AA000000}">
      <text>
        <r>
          <rPr>
            <b/>
            <sz val="9"/>
            <color indexed="81"/>
            <rFont val="ＭＳ Ｐゴシック"/>
            <family val="3"/>
            <charset val="128"/>
          </rPr>
          <t>事業者ごとに１番から番号を付すのではなく、一協議会において連続した番号で記載すること。</t>
        </r>
      </text>
    </comment>
    <comment ref="V104" authorId="0" shapeId="0" xr:uid="{00000000-0006-0000-0100-0000AB000000}">
      <text>
        <r>
          <rPr>
            <b/>
            <sz val="9"/>
            <color indexed="81"/>
            <rFont val="ＭＳ Ｐゴシック"/>
            <family val="3"/>
            <charset val="128"/>
          </rPr>
          <t>往路、復路のみの運行や循環バスの場合は、平均㎞程も記載すること。</t>
        </r>
      </text>
    </comment>
    <comment ref="Z104" authorId="0" shapeId="0" xr:uid="{00000000-0006-0000-0100-0000AC000000}">
      <text>
        <r>
          <rPr>
            <b/>
            <sz val="9"/>
            <color indexed="81"/>
            <rFont val="ＭＳ Ｐゴシック"/>
            <family val="3"/>
            <charset val="128"/>
          </rPr>
          <t>往路、復路のみの運行や循環バスの場合は、平均㎞程も記載すること。</t>
        </r>
      </text>
    </comment>
    <comment ref="AF104" authorId="0" shapeId="0" xr:uid="{00000000-0006-0000-0100-0000AD000000}">
      <text>
        <r>
          <rPr>
            <b/>
            <sz val="9"/>
            <color indexed="81"/>
            <rFont val="ＭＳ Ｐゴシック"/>
            <family val="3"/>
            <charset val="128"/>
          </rPr>
          <t>往路、復路のみの運行や循環バスの場合は、平均㎞程も記載すること。</t>
        </r>
      </text>
    </comment>
    <comment ref="AJ104" authorId="0" shapeId="0" xr:uid="{00000000-0006-0000-0100-0000AE000000}">
      <text>
        <r>
          <rPr>
            <b/>
            <sz val="9"/>
            <color indexed="81"/>
            <rFont val="ＭＳ Ｐゴシック"/>
            <family val="3"/>
            <charset val="128"/>
          </rPr>
          <t>往路、復路のみの運行や循環バスの場合は、平均㎞程も記載すること。</t>
        </r>
      </text>
    </comment>
    <comment ref="AN104" authorId="0" shapeId="0" xr:uid="{00000000-0006-0000-0100-0000AF000000}">
      <text>
        <r>
          <rPr>
            <b/>
            <sz val="9"/>
            <color indexed="81"/>
            <rFont val="ＭＳ Ｐゴシック"/>
            <family val="3"/>
            <charset val="128"/>
          </rPr>
          <t>往路、復路のみの運行や循環バスの場合は、平均㎞程も記載すること。</t>
        </r>
      </text>
    </comment>
    <comment ref="B105" authorId="0" shapeId="0" xr:uid="{00000000-0006-0000-0100-0000B0000000}">
      <text>
        <r>
          <rPr>
            <b/>
            <sz val="9"/>
            <color indexed="81"/>
            <rFont val="ＭＳ Ｐゴシック"/>
            <family val="3"/>
            <charset val="128"/>
          </rPr>
          <t>事業者ごとに１番から番号を付すのではなく、一協議会において連続した番号で記載すること。</t>
        </r>
      </text>
    </comment>
    <comment ref="V106" authorId="0" shapeId="0" xr:uid="{00000000-0006-0000-0100-0000B1000000}">
      <text>
        <r>
          <rPr>
            <b/>
            <sz val="9"/>
            <color indexed="81"/>
            <rFont val="ＭＳ Ｐゴシック"/>
            <family val="3"/>
            <charset val="128"/>
          </rPr>
          <t>往路、復路のみの運行や循環バスの場合は、平均㎞程も記載すること。</t>
        </r>
      </text>
    </comment>
    <comment ref="Z106" authorId="0" shapeId="0" xr:uid="{00000000-0006-0000-0100-0000B2000000}">
      <text>
        <r>
          <rPr>
            <b/>
            <sz val="9"/>
            <color indexed="81"/>
            <rFont val="ＭＳ Ｐゴシック"/>
            <family val="3"/>
            <charset val="128"/>
          </rPr>
          <t>往路、復路のみの運行や循環バスの場合は、平均㎞程も記載すること。</t>
        </r>
      </text>
    </comment>
    <comment ref="AF106" authorId="0" shapeId="0" xr:uid="{00000000-0006-0000-0100-0000B3000000}">
      <text>
        <r>
          <rPr>
            <b/>
            <sz val="9"/>
            <color indexed="81"/>
            <rFont val="ＭＳ Ｐゴシック"/>
            <family val="3"/>
            <charset val="128"/>
          </rPr>
          <t>往路、復路のみの運行や循環バスの場合は、平均㎞程も記載すること。</t>
        </r>
      </text>
    </comment>
    <comment ref="AJ106" authorId="0" shapeId="0" xr:uid="{00000000-0006-0000-0100-0000B4000000}">
      <text>
        <r>
          <rPr>
            <b/>
            <sz val="9"/>
            <color indexed="81"/>
            <rFont val="ＭＳ Ｐゴシック"/>
            <family val="3"/>
            <charset val="128"/>
          </rPr>
          <t>往路、復路のみの運行や循環バスの場合は、平均㎞程も記載すること。</t>
        </r>
      </text>
    </comment>
    <comment ref="AN106" authorId="0" shapeId="0" xr:uid="{00000000-0006-0000-0100-0000B5000000}">
      <text>
        <r>
          <rPr>
            <b/>
            <sz val="9"/>
            <color indexed="81"/>
            <rFont val="ＭＳ Ｐゴシック"/>
            <family val="3"/>
            <charset val="128"/>
          </rPr>
          <t>往路、復路のみの運行や循環バスの場合は、平均㎞程も記載すること。</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行政情報化推進課</author>
  </authors>
  <commentList>
    <comment ref="X3" authorId="0" shapeId="0" xr:uid="{8AE020F0-E588-4CF0-A444-4D9C1D2DBED8}">
      <text>
        <r>
          <rPr>
            <b/>
            <sz val="9"/>
            <color indexed="81"/>
            <rFont val="ＭＳ Ｐゴシック"/>
            <family val="3"/>
            <charset val="128"/>
          </rPr>
          <t xml:space="preserve">補助対象年度の記載漏れが多いため、必ず記載すること
</t>
        </r>
      </text>
    </comment>
    <comment ref="B48" authorId="0" shapeId="0" xr:uid="{94E53EC9-9FF3-43F4-9AE4-9A9D4A52A6C6}">
      <text>
        <r>
          <rPr>
            <b/>
            <sz val="9"/>
            <color indexed="81"/>
            <rFont val="ＭＳ Ｐゴシック"/>
            <family val="3"/>
            <charset val="128"/>
          </rPr>
          <t>事業者ごとに１番から番号を付すのではなく、一協議会において連続した番号で記載すること。</t>
        </r>
      </text>
    </comment>
    <comment ref="V49" authorId="0" shapeId="0" xr:uid="{0369CAD7-21C6-45B5-95F8-91F4AB752A39}">
      <text>
        <r>
          <rPr>
            <b/>
            <sz val="9"/>
            <color indexed="81"/>
            <rFont val="ＭＳ Ｐゴシック"/>
            <family val="3"/>
            <charset val="128"/>
          </rPr>
          <t>往路、復路のみの運行や循環バスの場合は、平均㎞程も記載すること。</t>
        </r>
      </text>
    </comment>
    <comment ref="Z49" authorId="0" shapeId="0" xr:uid="{29F6CBAF-91D3-42A6-83DE-5E1AFD6E0695}">
      <text>
        <r>
          <rPr>
            <b/>
            <sz val="9"/>
            <color indexed="81"/>
            <rFont val="ＭＳ Ｐゴシック"/>
            <family val="3"/>
            <charset val="128"/>
          </rPr>
          <t>往路、復路のみの運行や循環バスの場合は、平均㎞程も記載すること。</t>
        </r>
      </text>
    </comment>
    <comment ref="AF49" authorId="0" shapeId="0" xr:uid="{B51D1F89-B639-413B-AEB8-CF6D25C0A92C}">
      <text>
        <r>
          <rPr>
            <b/>
            <sz val="9"/>
            <color indexed="81"/>
            <rFont val="ＭＳ Ｐゴシック"/>
            <family val="3"/>
            <charset val="128"/>
          </rPr>
          <t>往路、復路のみの運行や循環バスの場合は、平均㎞程も記載すること。</t>
        </r>
      </text>
    </comment>
    <comment ref="AJ49" authorId="0" shapeId="0" xr:uid="{127DCF5C-E3D0-4C1A-9991-3755523D03A0}">
      <text>
        <r>
          <rPr>
            <b/>
            <sz val="9"/>
            <color indexed="81"/>
            <rFont val="ＭＳ Ｐゴシック"/>
            <family val="3"/>
            <charset val="128"/>
          </rPr>
          <t>往路、復路のみの運行や循環バスの場合は、平均㎞程も記載すること。</t>
        </r>
      </text>
    </comment>
    <comment ref="AN49" authorId="0" shapeId="0" xr:uid="{200CCBFB-7C14-4D95-839B-669DCF8AA563}">
      <text>
        <r>
          <rPr>
            <b/>
            <sz val="9"/>
            <color indexed="81"/>
            <rFont val="ＭＳ Ｐゴシック"/>
            <family val="3"/>
            <charset val="128"/>
          </rPr>
          <t>往路、復路のみの運行や循環バスの場合は、平均㎞程も記載すること。</t>
        </r>
      </text>
    </comment>
    <comment ref="B50" authorId="0" shapeId="0" xr:uid="{F12CDCE8-34D7-4C09-8662-7243CD2A1ED9}">
      <text>
        <r>
          <rPr>
            <b/>
            <sz val="9"/>
            <color indexed="81"/>
            <rFont val="ＭＳ Ｐゴシック"/>
            <family val="3"/>
            <charset val="128"/>
          </rPr>
          <t>事業者ごとに１番から番号を付すのではなく、一協議会において連続した番号で記載すること。</t>
        </r>
      </text>
    </comment>
    <comment ref="V51" authorId="0" shapeId="0" xr:uid="{8DCE99D3-6A8B-49DD-A22B-2AD5A59E6144}">
      <text>
        <r>
          <rPr>
            <b/>
            <sz val="9"/>
            <color indexed="81"/>
            <rFont val="ＭＳ Ｐゴシック"/>
            <family val="3"/>
            <charset val="128"/>
          </rPr>
          <t>往路、復路のみの運行や循環バスの場合は、平均㎞程も記載すること。</t>
        </r>
      </text>
    </comment>
    <comment ref="Z51" authorId="0" shapeId="0" xr:uid="{AA7E7946-5071-4276-A026-6F0D2C14BAFD}">
      <text>
        <r>
          <rPr>
            <b/>
            <sz val="9"/>
            <color indexed="81"/>
            <rFont val="ＭＳ Ｐゴシック"/>
            <family val="3"/>
            <charset val="128"/>
          </rPr>
          <t>往路、復路のみの運行や循環バスの場合は、平均㎞程も記載すること。</t>
        </r>
      </text>
    </comment>
    <comment ref="AF51" authorId="0" shapeId="0" xr:uid="{EF5641C5-61DF-417A-9E62-1560A2A0430E}">
      <text>
        <r>
          <rPr>
            <b/>
            <sz val="9"/>
            <color indexed="81"/>
            <rFont val="ＭＳ Ｐゴシック"/>
            <family val="3"/>
            <charset val="128"/>
          </rPr>
          <t>往路、復路のみの運行や循環バスの場合は、平均㎞程も記載すること。</t>
        </r>
      </text>
    </comment>
    <comment ref="AJ51" authorId="0" shapeId="0" xr:uid="{201132B6-8D00-4365-8955-5FED1710C3D6}">
      <text>
        <r>
          <rPr>
            <b/>
            <sz val="9"/>
            <color indexed="81"/>
            <rFont val="ＭＳ Ｐゴシック"/>
            <family val="3"/>
            <charset val="128"/>
          </rPr>
          <t>往路、復路のみの運行や循環バスの場合は、平均㎞程も記載すること。</t>
        </r>
      </text>
    </comment>
    <comment ref="AN51" authorId="0" shapeId="0" xr:uid="{30EED346-9C53-44CD-900E-16663F421B66}">
      <text>
        <r>
          <rPr>
            <b/>
            <sz val="9"/>
            <color indexed="81"/>
            <rFont val="ＭＳ Ｐゴシック"/>
            <family val="3"/>
            <charset val="128"/>
          </rPr>
          <t>往路、復路のみの運行や循環バスの場合は、平均㎞程も記載すること。</t>
        </r>
      </text>
    </comment>
    <comment ref="B52" authorId="0" shapeId="0" xr:uid="{1A839745-DF32-4B1A-8774-803282A58AA4}">
      <text>
        <r>
          <rPr>
            <b/>
            <sz val="9"/>
            <color indexed="81"/>
            <rFont val="ＭＳ Ｐゴシック"/>
            <family val="3"/>
            <charset val="128"/>
          </rPr>
          <t>事業者ごとに１番から番号を付すのではなく、一協議会において連続した番号で記載すること。</t>
        </r>
      </text>
    </comment>
    <comment ref="V53" authorId="0" shapeId="0" xr:uid="{13A4B2A2-56FA-4C26-9FC9-4B7F43AA995B}">
      <text>
        <r>
          <rPr>
            <b/>
            <sz val="9"/>
            <color indexed="81"/>
            <rFont val="ＭＳ Ｐゴシック"/>
            <family val="3"/>
            <charset val="128"/>
          </rPr>
          <t>往路、復路のみの運行や循環バスの場合は、平均㎞程も記載すること。</t>
        </r>
      </text>
    </comment>
    <comment ref="Z53" authorId="0" shapeId="0" xr:uid="{02E5D204-E47A-4D50-B1F4-404DCE542424}">
      <text>
        <r>
          <rPr>
            <b/>
            <sz val="9"/>
            <color indexed="81"/>
            <rFont val="ＭＳ Ｐゴシック"/>
            <family val="3"/>
            <charset val="128"/>
          </rPr>
          <t>往路、復路のみの運行や循環バスの場合は、平均㎞程も記載すること。</t>
        </r>
      </text>
    </comment>
    <comment ref="AF53" authorId="0" shapeId="0" xr:uid="{0CE01FBA-A762-4DFE-B005-5C23FC0029C9}">
      <text>
        <r>
          <rPr>
            <b/>
            <sz val="9"/>
            <color indexed="81"/>
            <rFont val="ＭＳ Ｐゴシック"/>
            <family val="3"/>
            <charset val="128"/>
          </rPr>
          <t>往路、復路のみの運行や循環バスの場合は、平均㎞程も記載すること。</t>
        </r>
      </text>
    </comment>
    <comment ref="AJ53" authorId="0" shapeId="0" xr:uid="{2B819598-2528-4D2D-8C9B-A540FD2D7B0E}">
      <text>
        <r>
          <rPr>
            <b/>
            <sz val="9"/>
            <color indexed="81"/>
            <rFont val="ＭＳ Ｐゴシック"/>
            <family val="3"/>
            <charset val="128"/>
          </rPr>
          <t>往路、復路のみの運行や循環バスの場合は、平均㎞程も記載すること。</t>
        </r>
      </text>
    </comment>
    <comment ref="AN53" authorId="0" shapeId="0" xr:uid="{F92F8B93-DEB0-4237-8FC8-8CAA7B5C0A97}">
      <text>
        <r>
          <rPr>
            <b/>
            <sz val="9"/>
            <color indexed="81"/>
            <rFont val="ＭＳ Ｐゴシック"/>
            <family val="3"/>
            <charset val="128"/>
          </rPr>
          <t>往路、復路のみの運行や循環バスの場合は、平均㎞程も記載すること。</t>
        </r>
      </text>
    </comment>
    <comment ref="B54" authorId="0" shapeId="0" xr:uid="{CA8C27DB-CA9D-41A5-9E3B-B37B3DF060FB}">
      <text>
        <r>
          <rPr>
            <b/>
            <sz val="9"/>
            <color indexed="81"/>
            <rFont val="ＭＳ Ｐゴシック"/>
            <family val="3"/>
            <charset val="128"/>
          </rPr>
          <t>事業者ごとに１番から番号を付すのではなく、一協議会において連続した番号で記載すること。</t>
        </r>
      </text>
    </comment>
    <comment ref="V55" authorId="0" shapeId="0" xr:uid="{0993BEB3-73D3-4223-A583-12FCA58045A7}">
      <text>
        <r>
          <rPr>
            <b/>
            <sz val="9"/>
            <color indexed="81"/>
            <rFont val="ＭＳ Ｐゴシック"/>
            <family val="3"/>
            <charset val="128"/>
          </rPr>
          <t>往路、復路のみの運行や循環バスの場合は、平均㎞程も記載すること。</t>
        </r>
      </text>
    </comment>
    <comment ref="Z55" authorId="0" shapeId="0" xr:uid="{BE119E95-2EE1-4788-A0B5-07CF98842DA0}">
      <text>
        <r>
          <rPr>
            <b/>
            <sz val="9"/>
            <color indexed="81"/>
            <rFont val="ＭＳ Ｐゴシック"/>
            <family val="3"/>
            <charset val="128"/>
          </rPr>
          <t>往路、復路のみの運行や循環バスの場合は、平均㎞程も記載すること。</t>
        </r>
      </text>
    </comment>
    <comment ref="AF55" authorId="0" shapeId="0" xr:uid="{4976E5DE-26A0-4677-A923-265C579FE455}">
      <text>
        <r>
          <rPr>
            <b/>
            <sz val="9"/>
            <color indexed="81"/>
            <rFont val="ＭＳ Ｐゴシック"/>
            <family val="3"/>
            <charset val="128"/>
          </rPr>
          <t>往路、復路のみの運行や循環バスの場合は、平均㎞程も記載すること。</t>
        </r>
      </text>
    </comment>
    <comment ref="AJ55" authorId="0" shapeId="0" xr:uid="{7B95B90F-E82C-4767-ABB5-DAC3E38FFAE8}">
      <text>
        <r>
          <rPr>
            <b/>
            <sz val="9"/>
            <color indexed="81"/>
            <rFont val="ＭＳ Ｐゴシック"/>
            <family val="3"/>
            <charset val="128"/>
          </rPr>
          <t>往路、復路のみの運行や循環バスの場合は、平均㎞程も記載すること。</t>
        </r>
      </text>
    </comment>
    <comment ref="AN55" authorId="0" shapeId="0" xr:uid="{D7C49543-DB5E-405F-A165-4A42E0B17335}">
      <text>
        <r>
          <rPr>
            <b/>
            <sz val="9"/>
            <color indexed="81"/>
            <rFont val="ＭＳ Ｐゴシック"/>
            <family val="3"/>
            <charset val="128"/>
          </rPr>
          <t>往路、復路のみの運行や循環バスの場合は、平均㎞程も記載すること。</t>
        </r>
      </text>
    </comment>
    <comment ref="B56" authorId="0" shapeId="0" xr:uid="{BE53269A-B7CC-46E5-A624-F640DD1921F0}">
      <text>
        <r>
          <rPr>
            <b/>
            <sz val="9"/>
            <color indexed="81"/>
            <rFont val="ＭＳ Ｐゴシック"/>
            <family val="3"/>
            <charset val="128"/>
          </rPr>
          <t>事業者ごとに１番から番号を付すのではなく、一協議会において連続した番号で記載すること。</t>
        </r>
      </text>
    </comment>
    <comment ref="V57" authorId="0" shapeId="0" xr:uid="{58439B52-27AE-4B80-AAD7-19E4DE07266E}">
      <text>
        <r>
          <rPr>
            <b/>
            <sz val="9"/>
            <color indexed="81"/>
            <rFont val="ＭＳ Ｐゴシック"/>
            <family val="3"/>
            <charset val="128"/>
          </rPr>
          <t>往路、復路のみの運行や循環バスの場合は、平均㎞程も記載すること。</t>
        </r>
      </text>
    </comment>
    <comment ref="Z57" authorId="0" shapeId="0" xr:uid="{1ABFAFB2-54E1-453D-A4BE-5FB3E7430908}">
      <text>
        <r>
          <rPr>
            <b/>
            <sz val="9"/>
            <color indexed="81"/>
            <rFont val="ＭＳ Ｐゴシック"/>
            <family val="3"/>
            <charset val="128"/>
          </rPr>
          <t>往路、復路のみの運行や循環バスの場合は、平均㎞程も記載すること。</t>
        </r>
      </text>
    </comment>
    <comment ref="AF57" authorId="0" shapeId="0" xr:uid="{6FAB9B8E-631C-4201-8489-C9BD2FAC7E1D}">
      <text>
        <r>
          <rPr>
            <b/>
            <sz val="9"/>
            <color indexed="81"/>
            <rFont val="ＭＳ Ｐゴシック"/>
            <family val="3"/>
            <charset val="128"/>
          </rPr>
          <t>往路、復路のみの運行や循環バスの場合は、平均㎞程も記載すること。</t>
        </r>
      </text>
    </comment>
    <comment ref="AJ57" authorId="0" shapeId="0" xr:uid="{484B83DC-4B75-4FED-A1DD-EE54C25F30CD}">
      <text>
        <r>
          <rPr>
            <b/>
            <sz val="9"/>
            <color indexed="81"/>
            <rFont val="ＭＳ Ｐゴシック"/>
            <family val="3"/>
            <charset val="128"/>
          </rPr>
          <t>往路、復路のみの運行や循環バスの場合は、平均㎞程も記載すること。</t>
        </r>
      </text>
    </comment>
    <comment ref="AN57" authorId="0" shapeId="0" xr:uid="{5E9EEAF6-5FAB-47FF-A620-F36CF5D9D2B5}">
      <text>
        <r>
          <rPr>
            <b/>
            <sz val="9"/>
            <color indexed="81"/>
            <rFont val="ＭＳ Ｐゴシック"/>
            <family val="3"/>
            <charset val="128"/>
          </rPr>
          <t>往路、復路のみの運行や循環バスの場合は、平均㎞程も記載すること。</t>
        </r>
      </text>
    </comment>
    <comment ref="B58" authorId="0" shapeId="0" xr:uid="{C561C42F-34F7-4909-8C3B-6E0E00D88AA0}">
      <text>
        <r>
          <rPr>
            <b/>
            <sz val="9"/>
            <color indexed="81"/>
            <rFont val="ＭＳ Ｐゴシック"/>
            <family val="3"/>
            <charset val="128"/>
          </rPr>
          <t>事業者ごとに１番から番号を付すのではなく、一協議会において連続した番号で記載すること。</t>
        </r>
      </text>
    </comment>
    <comment ref="V59" authorId="0" shapeId="0" xr:uid="{900E8759-68B2-4D17-8937-F165DB48A4DF}">
      <text>
        <r>
          <rPr>
            <b/>
            <sz val="9"/>
            <color indexed="81"/>
            <rFont val="ＭＳ Ｐゴシック"/>
            <family val="3"/>
            <charset val="128"/>
          </rPr>
          <t>往路、復路のみの運行や循環バスの場合は、平均㎞程も記載すること。</t>
        </r>
      </text>
    </comment>
    <comment ref="Z59" authorId="0" shapeId="0" xr:uid="{A9F0AEB1-55A4-4D4C-B3C4-8FAB8B81D03C}">
      <text>
        <r>
          <rPr>
            <b/>
            <sz val="9"/>
            <color indexed="81"/>
            <rFont val="ＭＳ Ｐゴシック"/>
            <family val="3"/>
            <charset val="128"/>
          </rPr>
          <t>往路、復路のみの運行や循環バスの場合は、平均㎞程も記載すること。</t>
        </r>
      </text>
    </comment>
    <comment ref="AF59" authorId="0" shapeId="0" xr:uid="{37F4B6D8-6B1C-41F1-9BA9-8403F392D325}">
      <text>
        <r>
          <rPr>
            <b/>
            <sz val="9"/>
            <color indexed="81"/>
            <rFont val="ＭＳ Ｐゴシック"/>
            <family val="3"/>
            <charset val="128"/>
          </rPr>
          <t>往路、復路のみの運行や循環バスの場合は、平均㎞程も記載すること。</t>
        </r>
      </text>
    </comment>
    <comment ref="AJ59" authorId="0" shapeId="0" xr:uid="{73E7ADE0-D481-4A72-894A-54E301C561C3}">
      <text>
        <r>
          <rPr>
            <b/>
            <sz val="9"/>
            <color indexed="81"/>
            <rFont val="ＭＳ Ｐゴシック"/>
            <family val="3"/>
            <charset val="128"/>
          </rPr>
          <t>往路、復路のみの運行や循環バスの場合は、平均㎞程も記載すること。</t>
        </r>
      </text>
    </comment>
    <comment ref="AN59" authorId="0" shapeId="0" xr:uid="{24B7CFD7-D3D1-4747-B35E-0014412B5295}">
      <text>
        <r>
          <rPr>
            <b/>
            <sz val="9"/>
            <color indexed="81"/>
            <rFont val="ＭＳ Ｐゴシック"/>
            <family val="3"/>
            <charset val="128"/>
          </rPr>
          <t>往路、復路のみの運行や循環バスの場合は、平均㎞程も記載すること。</t>
        </r>
      </text>
    </comment>
    <comment ref="B60" authorId="0" shapeId="0" xr:uid="{2128A723-E958-48F2-8749-0FDFD67D59F4}">
      <text>
        <r>
          <rPr>
            <b/>
            <sz val="9"/>
            <color indexed="81"/>
            <rFont val="ＭＳ Ｐゴシック"/>
            <family val="3"/>
            <charset val="128"/>
          </rPr>
          <t>事業者ごとに１番から番号を付すのではなく、一協議会において連続した番号で記載すること。</t>
        </r>
      </text>
    </comment>
    <comment ref="V61" authorId="0" shapeId="0" xr:uid="{6831B24E-4038-44EB-9482-EFD40845B06B}">
      <text>
        <r>
          <rPr>
            <b/>
            <sz val="9"/>
            <color indexed="81"/>
            <rFont val="ＭＳ Ｐゴシック"/>
            <family val="3"/>
            <charset val="128"/>
          </rPr>
          <t>往路、復路のみの運行や循環バスの場合は、平均㎞程も記載すること。</t>
        </r>
      </text>
    </comment>
    <comment ref="Z61" authorId="0" shapeId="0" xr:uid="{1A9AD385-784A-427F-B788-4CDC9DE18845}">
      <text>
        <r>
          <rPr>
            <b/>
            <sz val="9"/>
            <color indexed="81"/>
            <rFont val="ＭＳ Ｐゴシック"/>
            <family val="3"/>
            <charset val="128"/>
          </rPr>
          <t>往路、復路のみの運行や循環バスの場合は、平均㎞程も記載すること。</t>
        </r>
      </text>
    </comment>
    <comment ref="AF61" authorId="0" shapeId="0" xr:uid="{FC76DFDE-C6FD-4DD4-94C6-67DDC15818A7}">
      <text>
        <r>
          <rPr>
            <b/>
            <sz val="9"/>
            <color indexed="81"/>
            <rFont val="ＭＳ Ｐゴシック"/>
            <family val="3"/>
            <charset val="128"/>
          </rPr>
          <t>往路、復路のみの運行や循環バスの場合は、平均㎞程も記載すること。</t>
        </r>
      </text>
    </comment>
    <comment ref="AJ61" authorId="0" shapeId="0" xr:uid="{17591014-41BE-4E68-8437-DA711AC3EC14}">
      <text>
        <r>
          <rPr>
            <b/>
            <sz val="9"/>
            <color indexed="81"/>
            <rFont val="ＭＳ Ｐゴシック"/>
            <family val="3"/>
            <charset val="128"/>
          </rPr>
          <t>往路、復路のみの運行や循環バスの場合は、平均㎞程も記載すること。</t>
        </r>
      </text>
    </comment>
    <comment ref="AN61" authorId="0" shapeId="0" xr:uid="{5835B368-260C-47F5-8395-705F883C2316}">
      <text>
        <r>
          <rPr>
            <b/>
            <sz val="9"/>
            <color indexed="81"/>
            <rFont val="ＭＳ Ｐゴシック"/>
            <family val="3"/>
            <charset val="128"/>
          </rPr>
          <t>往路、復路のみの運行や循環バスの場合は、平均㎞程も記載すること。</t>
        </r>
      </text>
    </comment>
    <comment ref="B62" authorId="0" shapeId="0" xr:uid="{F329DBFA-4B22-4B6E-A9A8-63185E902FDB}">
      <text>
        <r>
          <rPr>
            <b/>
            <sz val="9"/>
            <color indexed="81"/>
            <rFont val="ＭＳ Ｐゴシック"/>
            <family val="3"/>
            <charset val="128"/>
          </rPr>
          <t>事業者ごとに１番から番号を付すのではなく、一協議会において連続した番号で記載すること。</t>
        </r>
      </text>
    </comment>
    <comment ref="V63" authorId="0" shapeId="0" xr:uid="{D5E2DC88-489D-477A-A9D6-05B527FEC063}">
      <text>
        <r>
          <rPr>
            <b/>
            <sz val="9"/>
            <color indexed="81"/>
            <rFont val="ＭＳ Ｐゴシック"/>
            <family val="3"/>
            <charset val="128"/>
          </rPr>
          <t>往路、復路のみの運行や循環バスの場合は、平均㎞程も記載すること。</t>
        </r>
      </text>
    </comment>
    <comment ref="Z63" authorId="0" shapeId="0" xr:uid="{CA5069B4-868E-463C-887A-AD5A7095997B}">
      <text>
        <r>
          <rPr>
            <b/>
            <sz val="9"/>
            <color indexed="81"/>
            <rFont val="ＭＳ Ｐゴシック"/>
            <family val="3"/>
            <charset val="128"/>
          </rPr>
          <t>往路、復路のみの運行や循環バスの場合は、平均㎞程も記載すること。</t>
        </r>
      </text>
    </comment>
    <comment ref="AF63" authorId="0" shapeId="0" xr:uid="{65CEB58E-13F3-4CC4-B717-EA33C9BF8A7E}">
      <text>
        <r>
          <rPr>
            <b/>
            <sz val="9"/>
            <color indexed="81"/>
            <rFont val="ＭＳ Ｐゴシック"/>
            <family val="3"/>
            <charset val="128"/>
          </rPr>
          <t>往路、復路のみの運行や循環バスの場合は、平均㎞程も記載すること。</t>
        </r>
      </text>
    </comment>
    <comment ref="AJ63" authorId="0" shapeId="0" xr:uid="{0F65559C-FBBC-4C31-A5EC-602F0F453517}">
      <text>
        <r>
          <rPr>
            <b/>
            <sz val="9"/>
            <color indexed="81"/>
            <rFont val="ＭＳ Ｐゴシック"/>
            <family val="3"/>
            <charset val="128"/>
          </rPr>
          <t>往路、復路のみの運行や循環バスの場合は、平均㎞程も記載すること。</t>
        </r>
      </text>
    </comment>
    <comment ref="AN63" authorId="0" shapeId="0" xr:uid="{543A58DC-7239-480A-812E-B457E9BA5065}">
      <text>
        <r>
          <rPr>
            <b/>
            <sz val="9"/>
            <color indexed="81"/>
            <rFont val="ＭＳ Ｐゴシック"/>
            <family val="3"/>
            <charset val="128"/>
          </rPr>
          <t>往路、復路のみの運行や循環バスの場合は、平均㎞程も記載すること。</t>
        </r>
      </text>
    </comment>
    <comment ref="B64" authorId="0" shapeId="0" xr:uid="{2483EA10-ED5A-44FD-BA47-62F6A49CC0A6}">
      <text>
        <r>
          <rPr>
            <b/>
            <sz val="9"/>
            <color indexed="81"/>
            <rFont val="ＭＳ Ｐゴシック"/>
            <family val="3"/>
            <charset val="128"/>
          </rPr>
          <t>事業者ごとに１番から番号を付すのではなく、一協議会において連続した番号で記載すること。</t>
        </r>
      </text>
    </comment>
    <comment ref="V65" authorId="0" shapeId="0" xr:uid="{C5843A0A-1862-4DDF-803C-2A1EF26DBB6E}">
      <text>
        <r>
          <rPr>
            <b/>
            <sz val="9"/>
            <color indexed="81"/>
            <rFont val="ＭＳ Ｐゴシック"/>
            <family val="3"/>
            <charset val="128"/>
          </rPr>
          <t>往路、復路のみの運行や循環バスの場合は、平均㎞程も記載すること。</t>
        </r>
      </text>
    </comment>
    <comment ref="Z65" authorId="0" shapeId="0" xr:uid="{E18749ED-6BE6-4439-A686-1DA2D7E08EDE}">
      <text>
        <r>
          <rPr>
            <b/>
            <sz val="9"/>
            <color indexed="81"/>
            <rFont val="ＭＳ Ｐゴシック"/>
            <family val="3"/>
            <charset val="128"/>
          </rPr>
          <t>往路、復路のみの運行や循環バスの場合は、平均㎞程も記載すること。</t>
        </r>
      </text>
    </comment>
    <comment ref="AF65" authorId="0" shapeId="0" xr:uid="{4DE1AAF9-CF79-4020-AD39-61290BA0AF91}">
      <text>
        <r>
          <rPr>
            <b/>
            <sz val="9"/>
            <color indexed="81"/>
            <rFont val="ＭＳ Ｐゴシック"/>
            <family val="3"/>
            <charset val="128"/>
          </rPr>
          <t>往路、復路のみの運行や循環バスの場合は、平均㎞程も記載すること。</t>
        </r>
      </text>
    </comment>
    <comment ref="AJ65" authorId="0" shapeId="0" xr:uid="{CC61E42E-C9CC-41A9-BF59-5A0FEF910C9B}">
      <text>
        <r>
          <rPr>
            <b/>
            <sz val="9"/>
            <color indexed="81"/>
            <rFont val="ＭＳ Ｐゴシック"/>
            <family val="3"/>
            <charset val="128"/>
          </rPr>
          <t>往路、復路のみの運行や循環バスの場合は、平均㎞程も記載すること。</t>
        </r>
      </text>
    </comment>
    <comment ref="AN65" authorId="0" shapeId="0" xr:uid="{42D45090-4F81-47FF-BB68-28A369D7B467}">
      <text>
        <r>
          <rPr>
            <b/>
            <sz val="9"/>
            <color indexed="81"/>
            <rFont val="ＭＳ Ｐゴシック"/>
            <family val="3"/>
            <charset val="128"/>
          </rPr>
          <t>往路、復路のみの運行や循環バスの場合は、平均㎞程も記載すること。</t>
        </r>
      </text>
    </comment>
    <comment ref="B66" authorId="0" shapeId="0" xr:uid="{AC4C1D60-2ACA-420E-96E6-DA7CF28A4BAD}">
      <text>
        <r>
          <rPr>
            <b/>
            <sz val="9"/>
            <color indexed="81"/>
            <rFont val="ＭＳ Ｐゴシック"/>
            <family val="3"/>
            <charset val="128"/>
          </rPr>
          <t>事業者ごとに１番から番号を付すのではなく、一協議会において連続した番号で記載すること。</t>
        </r>
      </text>
    </comment>
    <comment ref="V67" authorId="0" shapeId="0" xr:uid="{AB5FB82A-ECD3-4083-B40C-96CEAB54AEE4}">
      <text>
        <r>
          <rPr>
            <b/>
            <sz val="9"/>
            <color indexed="81"/>
            <rFont val="ＭＳ Ｐゴシック"/>
            <family val="3"/>
            <charset val="128"/>
          </rPr>
          <t>往路、復路のみの運行や循環バスの場合は、平均㎞程も記載すること。</t>
        </r>
      </text>
    </comment>
    <comment ref="Z67" authorId="0" shapeId="0" xr:uid="{222127C3-EFB2-4FCF-B6F9-97003D88CCE5}">
      <text>
        <r>
          <rPr>
            <b/>
            <sz val="9"/>
            <color indexed="81"/>
            <rFont val="ＭＳ Ｐゴシック"/>
            <family val="3"/>
            <charset val="128"/>
          </rPr>
          <t>往路、復路のみの運行や循環バスの場合は、平均㎞程も記載すること。</t>
        </r>
      </text>
    </comment>
    <comment ref="AF67" authorId="0" shapeId="0" xr:uid="{A9FA4A6D-8E4E-420A-A256-694D19A64DEB}">
      <text>
        <r>
          <rPr>
            <b/>
            <sz val="9"/>
            <color indexed="81"/>
            <rFont val="ＭＳ Ｐゴシック"/>
            <family val="3"/>
            <charset val="128"/>
          </rPr>
          <t>往路、復路のみの運行や循環バスの場合は、平均㎞程も記載すること。</t>
        </r>
      </text>
    </comment>
    <comment ref="AJ67" authorId="0" shapeId="0" xr:uid="{7D0A82E8-D4CC-4009-BFC2-1EA9895EF03A}">
      <text>
        <r>
          <rPr>
            <b/>
            <sz val="9"/>
            <color indexed="81"/>
            <rFont val="ＭＳ Ｐゴシック"/>
            <family val="3"/>
            <charset val="128"/>
          </rPr>
          <t>往路、復路のみの運行や循環バスの場合は、平均㎞程も記載すること。</t>
        </r>
      </text>
    </comment>
    <comment ref="AN67" authorId="0" shapeId="0" xr:uid="{3667066E-04BD-46CD-9E81-680ED9EEB35A}">
      <text>
        <r>
          <rPr>
            <b/>
            <sz val="9"/>
            <color indexed="81"/>
            <rFont val="ＭＳ Ｐゴシック"/>
            <family val="3"/>
            <charset val="128"/>
          </rPr>
          <t>往路、復路のみの運行や循環バスの場合は、平均㎞程も記載すること。</t>
        </r>
      </text>
    </comment>
    <comment ref="B68" authorId="0" shapeId="0" xr:uid="{40EEE8CA-48C0-47B7-BAC3-72D5C4CDEB50}">
      <text>
        <r>
          <rPr>
            <b/>
            <sz val="9"/>
            <color indexed="81"/>
            <rFont val="ＭＳ Ｐゴシック"/>
            <family val="3"/>
            <charset val="128"/>
          </rPr>
          <t>事業者ごとに１番から番号を付すのではなく、一協議会において連続した番号で記載すること。</t>
        </r>
      </text>
    </comment>
    <comment ref="V69" authorId="0" shapeId="0" xr:uid="{F06F763E-A387-4020-9694-1CBC3486B7E1}">
      <text>
        <r>
          <rPr>
            <b/>
            <sz val="9"/>
            <color indexed="81"/>
            <rFont val="ＭＳ Ｐゴシック"/>
            <family val="3"/>
            <charset val="128"/>
          </rPr>
          <t>往路、復路のみの運行や循環バスの場合は、平均㎞程も記載すること。</t>
        </r>
      </text>
    </comment>
    <comment ref="Z69" authorId="0" shapeId="0" xr:uid="{41E15FBE-F6F4-4CEE-B918-3FA9BAD217FF}">
      <text>
        <r>
          <rPr>
            <b/>
            <sz val="9"/>
            <color indexed="81"/>
            <rFont val="ＭＳ Ｐゴシック"/>
            <family val="3"/>
            <charset val="128"/>
          </rPr>
          <t>往路、復路のみの運行や循環バスの場合は、平均㎞程も記載すること。</t>
        </r>
      </text>
    </comment>
    <comment ref="AF69" authorId="0" shapeId="0" xr:uid="{41BA3F4B-837F-4AAA-8333-60C580A8B724}">
      <text>
        <r>
          <rPr>
            <b/>
            <sz val="9"/>
            <color indexed="81"/>
            <rFont val="ＭＳ Ｐゴシック"/>
            <family val="3"/>
            <charset val="128"/>
          </rPr>
          <t>往路、復路のみの運行や循環バスの場合は、平均㎞程も記載すること。</t>
        </r>
      </text>
    </comment>
    <comment ref="AJ69" authorId="0" shapeId="0" xr:uid="{CF7E2FB9-5F61-4D3B-A7C6-C06A57358983}">
      <text>
        <r>
          <rPr>
            <b/>
            <sz val="9"/>
            <color indexed="81"/>
            <rFont val="ＭＳ Ｐゴシック"/>
            <family val="3"/>
            <charset val="128"/>
          </rPr>
          <t>往路、復路のみの運行や循環バスの場合は、平均㎞程も記載すること。</t>
        </r>
      </text>
    </comment>
    <comment ref="AN69" authorId="0" shapeId="0" xr:uid="{39232440-98A8-4BA1-B7A8-C8385572073A}">
      <text>
        <r>
          <rPr>
            <b/>
            <sz val="9"/>
            <color indexed="81"/>
            <rFont val="ＭＳ Ｐゴシック"/>
            <family val="3"/>
            <charset val="128"/>
          </rPr>
          <t>往路、復路のみの運行や循環バスの場合は、平均㎞程も記載すること。</t>
        </r>
      </text>
    </comment>
    <comment ref="B70" authorId="0" shapeId="0" xr:uid="{8E88781C-B02B-4B51-A106-F9F5BDB54BA4}">
      <text>
        <r>
          <rPr>
            <b/>
            <sz val="9"/>
            <color indexed="81"/>
            <rFont val="ＭＳ Ｐゴシック"/>
            <family val="3"/>
            <charset val="128"/>
          </rPr>
          <t>事業者ごとに１番から番号を付すのではなく、一協議会において連続した番号で記載すること。</t>
        </r>
      </text>
    </comment>
    <comment ref="V71" authorId="0" shapeId="0" xr:uid="{51F4158A-5824-4FC5-93CA-6D8E68306690}">
      <text>
        <r>
          <rPr>
            <b/>
            <sz val="9"/>
            <color indexed="81"/>
            <rFont val="ＭＳ Ｐゴシック"/>
            <family val="3"/>
            <charset val="128"/>
          </rPr>
          <t>往路、復路のみの運行や循環バスの場合は、平均㎞程も記載すること。</t>
        </r>
      </text>
    </comment>
    <comment ref="Z71" authorId="0" shapeId="0" xr:uid="{78076B93-1860-4ECE-8ED0-07C5CEEBDCE7}">
      <text>
        <r>
          <rPr>
            <b/>
            <sz val="9"/>
            <color indexed="81"/>
            <rFont val="ＭＳ Ｐゴシック"/>
            <family val="3"/>
            <charset val="128"/>
          </rPr>
          <t>往路、復路のみの運行や循環バスの場合は、平均㎞程も記載すること。</t>
        </r>
      </text>
    </comment>
    <comment ref="AF71" authorId="0" shapeId="0" xr:uid="{B9D25C14-0400-464D-84AE-341EA69AF551}">
      <text>
        <r>
          <rPr>
            <b/>
            <sz val="9"/>
            <color indexed="81"/>
            <rFont val="ＭＳ Ｐゴシック"/>
            <family val="3"/>
            <charset val="128"/>
          </rPr>
          <t>往路、復路のみの運行や循環バスの場合は、平均㎞程も記載すること。</t>
        </r>
      </text>
    </comment>
    <comment ref="AJ71" authorId="0" shapeId="0" xr:uid="{87B69D3E-CB72-47A4-BF75-AC1AB0222347}">
      <text>
        <r>
          <rPr>
            <b/>
            <sz val="9"/>
            <color indexed="81"/>
            <rFont val="ＭＳ Ｐゴシック"/>
            <family val="3"/>
            <charset val="128"/>
          </rPr>
          <t>往路、復路のみの運行や循環バスの場合は、平均㎞程も記載すること。</t>
        </r>
      </text>
    </comment>
    <comment ref="AN71" authorId="0" shapeId="0" xr:uid="{BE89180B-9ABC-4F5A-87AA-08C7ECC3602F}">
      <text>
        <r>
          <rPr>
            <b/>
            <sz val="9"/>
            <color indexed="81"/>
            <rFont val="ＭＳ Ｐゴシック"/>
            <family val="3"/>
            <charset val="128"/>
          </rPr>
          <t>往路、復路のみの運行や循環バスの場合は、平均㎞程も記載すること。</t>
        </r>
      </text>
    </comment>
    <comment ref="B72" authorId="0" shapeId="0" xr:uid="{5925F8DD-8AF7-4D49-A1ED-DDFB1C2F6800}">
      <text>
        <r>
          <rPr>
            <b/>
            <sz val="9"/>
            <color indexed="81"/>
            <rFont val="ＭＳ Ｐゴシック"/>
            <family val="3"/>
            <charset val="128"/>
          </rPr>
          <t>事業者ごとに１番から番号を付すのではなく、一協議会において連続した番号で記載すること。</t>
        </r>
      </text>
    </comment>
    <comment ref="V73" authorId="0" shapeId="0" xr:uid="{4E06FE14-CA70-4684-ABAB-E9F64EA79C29}">
      <text>
        <r>
          <rPr>
            <b/>
            <sz val="9"/>
            <color indexed="81"/>
            <rFont val="ＭＳ Ｐゴシック"/>
            <family val="3"/>
            <charset val="128"/>
          </rPr>
          <t>往路、復路のみの運行や循環バスの場合は、平均㎞程も記載すること。</t>
        </r>
      </text>
    </comment>
    <comment ref="Z73" authorId="0" shapeId="0" xr:uid="{9CAE3D4B-9155-448E-9D45-6948B06DC677}">
      <text>
        <r>
          <rPr>
            <b/>
            <sz val="9"/>
            <color indexed="81"/>
            <rFont val="ＭＳ Ｐゴシック"/>
            <family val="3"/>
            <charset val="128"/>
          </rPr>
          <t>往路、復路のみの運行や循環バスの場合は、平均㎞程も記載すること。</t>
        </r>
      </text>
    </comment>
    <comment ref="AF73" authorId="0" shapeId="0" xr:uid="{0603F20F-320E-4BC6-9FB0-69CC3026DAB0}">
      <text>
        <r>
          <rPr>
            <b/>
            <sz val="9"/>
            <color indexed="81"/>
            <rFont val="ＭＳ Ｐゴシック"/>
            <family val="3"/>
            <charset val="128"/>
          </rPr>
          <t>往路、復路のみの運行や循環バスの場合は、平均㎞程も記載すること。</t>
        </r>
      </text>
    </comment>
    <comment ref="AJ73" authorId="0" shapeId="0" xr:uid="{B33CAE8B-05A7-4642-8924-8871AA368624}">
      <text>
        <r>
          <rPr>
            <b/>
            <sz val="9"/>
            <color indexed="81"/>
            <rFont val="ＭＳ Ｐゴシック"/>
            <family val="3"/>
            <charset val="128"/>
          </rPr>
          <t>往路、復路のみの運行や循環バスの場合は、平均㎞程も記載すること。</t>
        </r>
      </text>
    </comment>
    <comment ref="AN73" authorId="0" shapeId="0" xr:uid="{E2E92464-BE03-4C04-8CE0-5B6F5E71EAF1}">
      <text>
        <r>
          <rPr>
            <b/>
            <sz val="9"/>
            <color indexed="81"/>
            <rFont val="ＭＳ Ｐゴシック"/>
            <family val="3"/>
            <charset val="128"/>
          </rPr>
          <t>往路、復路のみの運行や循環バスの場合は、平均㎞程も記載すること。</t>
        </r>
      </text>
    </comment>
    <comment ref="B74" authorId="0" shapeId="0" xr:uid="{FAEC25F3-B08F-426D-8089-468C18CCFA78}">
      <text>
        <r>
          <rPr>
            <b/>
            <sz val="9"/>
            <color indexed="81"/>
            <rFont val="ＭＳ Ｐゴシック"/>
            <family val="3"/>
            <charset val="128"/>
          </rPr>
          <t>事業者ごとに１番から番号を付すのではなく、一協議会において連続した番号で記載すること。</t>
        </r>
      </text>
    </comment>
    <comment ref="V75" authorId="0" shapeId="0" xr:uid="{1D1A90BE-70D1-4A22-A6D8-3B59E96DEDF3}">
      <text>
        <r>
          <rPr>
            <b/>
            <sz val="9"/>
            <color indexed="81"/>
            <rFont val="ＭＳ Ｐゴシック"/>
            <family val="3"/>
            <charset val="128"/>
          </rPr>
          <t>往路、復路のみの運行や循環バスの場合は、平均㎞程も記載すること。</t>
        </r>
      </text>
    </comment>
    <comment ref="Z75" authorId="0" shapeId="0" xr:uid="{F82EB6E8-EC9F-4ED6-905E-ACDFFEDF7849}">
      <text>
        <r>
          <rPr>
            <b/>
            <sz val="9"/>
            <color indexed="81"/>
            <rFont val="ＭＳ Ｐゴシック"/>
            <family val="3"/>
            <charset val="128"/>
          </rPr>
          <t>往路、復路のみの運行や循環バスの場合は、平均㎞程も記載すること。</t>
        </r>
      </text>
    </comment>
    <comment ref="AF75" authorId="0" shapeId="0" xr:uid="{9378153F-0634-4802-BD2C-674B1B35E250}">
      <text>
        <r>
          <rPr>
            <b/>
            <sz val="9"/>
            <color indexed="81"/>
            <rFont val="ＭＳ Ｐゴシック"/>
            <family val="3"/>
            <charset val="128"/>
          </rPr>
          <t>往路、復路のみの運行や循環バスの場合は、平均㎞程も記載すること。</t>
        </r>
      </text>
    </comment>
    <comment ref="AJ75" authorId="0" shapeId="0" xr:uid="{11FD23FA-AB9E-446A-B0D4-128C35D92559}">
      <text>
        <r>
          <rPr>
            <b/>
            <sz val="9"/>
            <color indexed="81"/>
            <rFont val="ＭＳ Ｐゴシック"/>
            <family val="3"/>
            <charset val="128"/>
          </rPr>
          <t>往路、復路のみの運行や循環バスの場合は、平均㎞程も記載すること。</t>
        </r>
      </text>
    </comment>
    <comment ref="AN75" authorId="0" shapeId="0" xr:uid="{28B87A18-6BA8-4833-9E5A-B29D75378462}">
      <text>
        <r>
          <rPr>
            <b/>
            <sz val="9"/>
            <color indexed="81"/>
            <rFont val="ＭＳ Ｐゴシック"/>
            <family val="3"/>
            <charset val="128"/>
          </rPr>
          <t>往路、復路のみの運行や循環バスの場合は、平均㎞程も記載すること。</t>
        </r>
      </text>
    </comment>
    <comment ref="B76" authorId="0" shapeId="0" xr:uid="{8E496C1E-92D1-47F7-BA52-A64A653873D4}">
      <text>
        <r>
          <rPr>
            <b/>
            <sz val="9"/>
            <color indexed="81"/>
            <rFont val="ＭＳ Ｐゴシック"/>
            <family val="3"/>
            <charset val="128"/>
          </rPr>
          <t>事業者ごとに１番から番号を付すのではなく、一協議会において連続した番号で記載すること。</t>
        </r>
      </text>
    </comment>
    <comment ref="V77" authorId="0" shapeId="0" xr:uid="{3DC1B328-2B36-4F5B-A46D-1D4B51A418CD}">
      <text>
        <r>
          <rPr>
            <b/>
            <sz val="9"/>
            <color indexed="81"/>
            <rFont val="ＭＳ Ｐゴシック"/>
            <family val="3"/>
            <charset val="128"/>
          </rPr>
          <t>往路、復路のみの運行や循環バスの場合は、平均㎞程も記載すること。</t>
        </r>
      </text>
    </comment>
    <comment ref="Z77" authorId="0" shapeId="0" xr:uid="{D234CF42-27EE-4F25-BD4C-412D1F162B33}">
      <text>
        <r>
          <rPr>
            <b/>
            <sz val="9"/>
            <color indexed="81"/>
            <rFont val="ＭＳ Ｐゴシック"/>
            <family val="3"/>
            <charset val="128"/>
          </rPr>
          <t>往路、復路のみの運行や循環バスの場合は、平均㎞程も記載すること。</t>
        </r>
      </text>
    </comment>
    <comment ref="AF77" authorId="0" shapeId="0" xr:uid="{6E3A0051-7EEB-4BC2-A824-F66E4FD2B92B}">
      <text>
        <r>
          <rPr>
            <b/>
            <sz val="9"/>
            <color indexed="81"/>
            <rFont val="ＭＳ Ｐゴシック"/>
            <family val="3"/>
            <charset val="128"/>
          </rPr>
          <t>往路、復路のみの運行や循環バスの場合は、平均㎞程も記載すること。</t>
        </r>
      </text>
    </comment>
    <comment ref="AJ77" authorId="0" shapeId="0" xr:uid="{0C13561B-74EA-42F9-9A76-66855CC1A9F3}">
      <text>
        <r>
          <rPr>
            <b/>
            <sz val="9"/>
            <color indexed="81"/>
            <rFont val="ＭＳ Ｐゴシック"/>
            <family val="3"/>
            <charset val="128"/>
          </rPr>
          <t>往路、復路のみの運行や循環バスの場合は、平均㎞程も記載すること。</t>
        </r>
      </text>
    </comment>
    <comment ref="AN77" authorId="0" shapeId="0" xr:uid="{E7FDA5F6-2E79-463F-9649-996F3F6AF403}">
      <text>
        <r>
          <rPr>
            <b/>
            <sz val="9"/>
            <color indexed="81"/>
            <rFont val="ＭＳ Ｐゴシック"/>
            <family val="3"/>
            <charset val="128"/>
          </rPr>
          <t>往路、復路のみの運行や循環バスの場合は、平均㎞程も記載すること。</t>
        </r>
      </text>
    </comment>
    <comment ref="B78" authorId="0" shapeId="0" xr:uid="{43EC26A7-2732-4BA9-88ED-3EEF1E12632F}">
      <text>
        <r>
          <rPr>
            <b/>
            <sz val="9"/>
            <color indexed="81"/>
            <rFont val="ＭＳ Ｐゴシック"/>
            <family val="3"/>
            <charset val="128"/>
          </rPr>
          <t>事業者ごとに１番から番号を付すのではなく、一協議会において連続した番号で記載すること。</t>
        </r>
      </text>
    </comment>
    <comment ref="V79" authorId="0" shapeId="0" xr:uid="{F4C23CDA-B5A6-47B2-9F53-99793A0ECE0C}">
      <text>
        <r>
          <rPr>
            <b/>
            <sz val="9"/>
            <color indexed="81"/>
            <rFont val="ＭＳ Ｐゴシック"/>
            <family val="3"/>
            <charset val="128"/>
          </rPr>
          <t>往路、復路のみの運行や循環バスの場合は、平均㎞程も記載すること。</t>
        </r>
      </text>
    </comment>
    <comment ref="Z79" authorId="0" shapeId="0" xr:uid="{F7DC29F7-22B8-4742-AA7D-9F57746E5100}">
      <text>
        <r>
          <rPr>
            <b/>
            <sz val="9"/>
            <color indexed="81"/>
            <rFont val="ＭＳ Ｐゴシック"/>
            <family val="3"/>
            <charset val="128"/>
          </rPr>
          <t>往路、復路のみの運行や循環バスの場合は、平均㎞程も記載すること。</t>
        </r>
      </text>
    </comment>
    <comment ref="AF79" authorId="0" shapeId="0" xr:uid="{C10D839F-E858-4046-8F84-522A0ACDC07D}">
      <text>
        <r>
          <rPr>
            <b/>
            <sz val="9"/>
            <color indexed="81"/>
            <rFont val="ＭＳ Ｐゴシック"/>
            <family val="3"/>
            <charset val="128"/>
          </rPr>
          <t>往路、復路のみの運行や循環バスの場合は、平均㎞程も記載すること。</t>
        </r>
      </text>
    </comment>
    <comment ref="AJ79" authorId="0" shapeId="0" xr:uid="{B5398A18-F891-4AA1-86A0-6DBFCA0A84E0}">
      <text>
        <r>
          <rPr>
            <b/>
            <sz val="9"/>
            <color indexed="81"/>
            <rFont val="ＭＳ Ｐゴシック"/>
            <family val="3"/>
            <charset val="128"/>
          </rPr>
          <t>往路、復路のみの運行や循環バスの場合は、平均㎞程も記載すること。</t>
        </r>
      </text>
    </comment>
    <comment ref="AN79" authorId="0" shapeId="0" xr:uid="{66ADD430-C104-4809-91DA-6D7DD46412C7}">
      <text>
        <r>
          <rPr>
            <b/>
            <sz val="9"/>
            <color indexed="81"/>
            <rFont val="ＭＳ Ｐゴシック"/>
            <family val="3"/>
            <charset val="128"/>
          </rPr>
          <t>往路、復路のみの運行や循環バスの場合は、平均㎞程も記載すること。</t>
        </r>
      </text>
    </comment>
    <comment ref="B80" authorId="0" shapeId="0" xr:uid="{462DABBF-B4E1-406B-908A-C5C516A19D9B}">
      <text>
        <r>
          <rPr>
            <b/>
            <sz val="9"/>
            <color indexed="81"/>
            <rFont val="ＭＳ Ｐゴシック"/>
            <family val="3"/>
            <charset val="128"/>
          </rPr>
          <t>事業者ごとに１番から番号を付すのではなく、一協議会において連続した番号で記載すること。</t>
        </r>
      </text>
    </comment>
    <comment ref="V81" authorId="0" shapeId="0" xr:uid="{91D417D2-5734-401C-AFB4-F1FF25DF96B8}">
      <text>
        <r>
          <rPr>
            <b/>
            <sz val="9"/>
            <color indexed="81"/>
            <rFont val="ＭＳ Ｐゴシック"/>
            <family val="3"/>
            <charset val="128"/>
          </rPr>
          <t>往路、復路のみの運行や循環バスの場合は、平均㎞程も記載すること。</t>
        </r>
      </text>
    </comment>
    <comment ref="Z81" authorId="0" shapeId="0" xr:uid="{4643EF32-AEDC-4227-B1B7-54639ACC4BD0}">
      <text>
        <r>
          <rPr>
            <b/>
            <sz val="9"/>
            <color indexed="81"/>
            <rFont val="ＭＳ Ｐゴシック"/>
            <family val="3"/>
            <charset val="128"/>
          </rPr>
          <t>往路、復路のみの運行や循環バスの場合は、平均㎞程も記載すること。</t>
        </r>
      </text>
    </comment>
    <comment ref="AF81" authorId="0" shapeId="0" xr:uid="{FF8D116C-35A8-4B73-91F7-38F39754ED67}">
      <text>
        <r>
          <rPr>
            <b/>
            <sz val="9"/>
            <color indexed="81"/>
            <rFont val="ＭＳ Ｐゴシック"/>
            <family val="3"/>
            <charset val="128"/>
          </rPr>
          <t>往路、復路のみの運行や循環バスの場合は、平均㎞程も記載すること。</t>
        </r>
      </text>
    </comment>
    <comment ref="AJ81" authorId="0" shapeId="0" xr:uid="{5864A1FD-AE62-4C8C-8243-4B245DCEAC58}">
      <text>
        <r>
          <rPr>
            <b/>
            <sz val="9"/>
            <color indexed="81"/>
            <rFont val="ＭＳ Ｐゴシック"/>
            <family val="3"/>
            <charset val="128"/>
          </rPr>
          <t>往路、復路のみの運行や循環バスの場合は、平均㎞程も記載すること。</t>
        </r>
      </text>
    </comment>
    <comment ref="AN81" authorId="0" shapeId="0" xr:uid="{3DE53CD0-4061-421A-B71B-0E892DB5796F}">
      <text>
        <r>
          <rPr>
            <b/>
            <sz val="9"/>
            <color indexed="81"/>
            <rFont val="ＭＳ Ｐゴシック"/>
            <family val="3"/>
            <charset val="128"/>
          </rPr>
          <t>往路、復路のみの運行や循環バスの場合は、平均㎞程も記載すること。</t>
        </r>
      </text>
    </comment>
    <comment ref="B82" authorId="0" shapeId="0" xr:uid="{295717A2-7111-4D0E-8E89-111AA4A91B9A}">
      <text>
        <r>
          <rPr>
            <b/>
            <sz val="9"/>
            <color indexed="81"/>
            <rFont val="ＭＳ Ｐゴシック"/>
            <family val="3"/>
            <charset val="128"/>
          </rPr>
          <t>事業者ごとに１番から番号を付すのではなく、一協議会において連続した番号で記載すること。</t>
        </r>
      </text>
    </comment>
    <comment ref="V83" authorId="0" shapeId="0" xr:uid="{81860DEE-1F48-4F0B-9CB3-226BFF50F05F}">
      <text>
        <r>
          <rPr>
            <b/>
            <sz val="9"/>
            <color indexed="81"/>
            <rFont val="ＭＳ Ｐゴシック"/>
            <family val="3"/>
            <charset val="128"/>
          </rPr>
          <t>往路、復路のみの運行や循環バスの場合は、平均㎞程も記載すること。</t>
        </r>
      </text>
    </comment>
    <comment ref="Z83" authorId="0" shapeId="0" xr:uid="{92815865-7EAD-4036-ADA3-C0D0E3E338EC}">
      <text>
        <r>
          <rPr>
            <b/>
            <sz val="9"/>
            <color indexed="81"/>
            <rFont val="ＭＳ Ｐゴシック"/>
            <family val="3"/>
            <charset val="128"/>
          </rPr>
          <t>往路、復路のみの運行や循環バスの場合は、平均㎞程も記載すること。</t>
        </r>
      </text>
    </comment>
    <comment ref="AF83" authorId="0" shapeId="0" xr:uid="{C5BDD0B1-19BE-436C-AEBC-1315FEEC8625}">
      <text>
        <r>
          <rPr>
            <b/>
            <sz val="9"/>
            <color indexed="81"/>
            <rFont val="ＭＳ Ｐゴシック"/>
            <family val="3"/>
            <charset val="128"/>
          </rPr>
          <t>往路、復路のみの運行や循環バスの場合は、平均㎞程も記載すること。</t>
        </r>
      </text>
    </comment>
    <comment ref="AJ83" authorId="0" shapeId="0" xr:uid="{53B8EE5A-854F-4157-BE16-C592CD03E405}">
      <text>
        <r>
          <rPr>
            <b/>
            <sz val="9"/>
            <color indexed="81"/>
            <rFont val="ＭＳ Ｐゴシック"/>
            <family val="3"/>
            <charset val="128"/>
          </rPr>
          <t>往路、復路のみの運行や循環バスの場合は、平均㎞程も記載すること。</t>
        </r>
      </text>
    </comment>
    <comment ref="AN83" authorId="0" shapeId="0" xr:uid="{0BFC03FF-82A7-4AF7-96FF-BF18D9CA93B9}">
      <text>
        <r>
          <rPr>
            <b/>
            <sz val="9"/>
            <color indexed="81"/>
            <rFont val="ＭＳ Ｐゴシック"/>
            <family val="3"/>
            <charset val="128"/>
          </rPr>
          <t>往路、復路のみの運行や循環バスの場合は、平均㎞程も記載すること。</t>
        </r>
      </text>
    </comment>
    <comment ref="B84" authorId="0" shapeId="0" xr:uid="{C116D4BD-745C-466D-B07C-C2EB7EF2F13F}">
      <text>
        <r>
          <rPr>
            <b/>
            <sz val="9"/>
            <color indexed="81"/>
            <rFont val="ＭＳ Ｐゴシック"/>
            <family val="3"/>
            <charset val="128"/>
          </rPr>
          <t>事業者ごとに１番から番号を付すのではなく、一協議会において連続した番号で記載すること。</t>
        </r>
      </text>
    </comment>
    <comment ref="V85" authorId="0" shapeId="0" xr:uid="{EEC64B25-C9A3-4209-B172-E868ECE76813}">
      <text>
        <r>
          <rPr>
            <b/>
            <sz val="9"/>
            <color indexed="81"/>
            <rFont val="ＭＳ Ｐゴシック"/>
            <family val="3"/>
            <charset val="128"/>
          </rPr>
          <t>往路、復路のみの運行や循環バスの場合は、平均㎞程も記載すること。</t>
        </r>
      </text>
    </comment>
    <comment ref="Z85" authorId="0" shapeId="0" xr:uid="{921B2926-1E0A-4F15-AE4A-486ED092552B}">
      <text>
        <r>
          <rPr>
            <b/>
            <sz val="9"/>
            <color indexed="81"/>
            <rFont val="ＭＳ Ｐゴシック"/>
            <family val="3"/>
            <charset val="128"/>
          </rPr>
          <t>往路、復路のみの運行や循環バスの場合は、平均㎞程も記載すること。</t>
        </r>
      </text>
    </comment>
    <comment ref="AF85" authorId="0" shapeId="0" xr:uid="{CF155B8F-EC33-4222-8BA9-CF0DBB27E72D}">
      <text>
        <r>
          <rPr>
            <b/>
            <sz val="9"/>
            <color indexed="81"/>
            <rFont val="ＭＳ Ｐゴシック"/>
            <family val="3"/>
            <charset val="128"/>
          </rPr>
          <t>往路、復路のみの運行や循環バスの場合は、平均㎞程も記載すること。</t>
        </r>
      </text>
    </comment>
    <comment ref="AJ85" authorId="0" shapeId="0" xr:uid="{3CE45B90-8ECF-4E12-87E7-DFD7466EFB82}">
      <text>
        <r>
          <rPr>
            <b/>
            <sz val="9"/>
            <color indexed="81"/>
            <rFont val="ＭＳ Ｐゴシック"/>
            <family val="3"/>
            <charset val="128"/>
          </rPr>
          <t>往路、復路のみの運行や循環バスの場合は、平均㎞程も記載すること。</t>
        </r>
      </text>
    </comment>
    <comment ref="AN85" authorId="0" shapeId="0" xr:uid="{ACEE262E-49DD-42CB-AB89-CB302A158A1F}">
      <text>
        <r>
          <rPr>
            <b/>
            <sz val="9"/>
            <color indexed="81"/>
            <rFont val="ＭＳ Ｐゴシック"/>
            <family val="3"/>
            <charset val="128"/>
          </rPr>
          <t>往路、復路のみの運行や循環バスの場合は、平均㎞程も記載すること。</t>
        </r>
      </text>
    </comment>
    <comment ref="B86" authorId="0" shapeId="0" xr:uid="{50898FC3-5FF3-49B7-A33A-683B2125C865}">
      <text>
        <r>
          <rPr>
            <b/>
            <sz val="9"/>
            <color indexed="81"/>
            <rFont val="ＭＳ Ｐゴシック"/>
            <family val="3"/>
            <charset val="128"/>
          </rPr>
          <t>事業者ごとに１番から番号を付すのではなく、一協議会において連続した番号で記載すること。</t>
        </r>
      </text>
    </comment>
    <comment ref="V87" authorId="0" shapeId="0" xr:uid="{BA046614-3111-43C2-BCF5-F4FA4A1729E1}">
      <text>
        <r>
          <rPr>
            <b/>
            <sz val="9"/>
            <color indexed="81"/>
            <rFont val="ＭＳ Ｐゴシック"/>
            <family val="3"/>
            <charset val="128"/>
          </rPr>
          <t>往路、復路のみの運行や循環バスの場合は、平均㎞程も記載すること。</t>
        </r>
      </text>
    </comment>
    <comment ref="Z87" authorId="0" shapeId="0" xr:uid="{F52E7AA2-4D39-4FD2-8F85-C361CE25C2BB}">
      <text>
        <r>
          <rPr>
            <b/>
            <sz val="9"/>
            <color indexed="81"/>
            <rFont val="ＭＳ Ｐゴシック"/>
            <family val="3"/>
            <charset val="128"/>
          </rPr>
          <t>往路、復路のみの運行や循環バスの場合は、平均㎞程も記載すること。</t>
        </r>
      </text>
    </comment>
    <comment ref="AF87" authorId="0" shapeId="0" xr:uid="{238553C6-AA59-4536-A5EF-5F1B151101E2}">
      <text>
        <r>
          <rPr>
            <b/>
            <sz val="9"/>
            <color indexed="81"/>
            <rFont val="ＭＳ Ｐゴシック"/>
            <family val="3"/>
            <charset val="128"/>
          </rPr>
          <t>往路、復路のみの運行や循環バスの場合は、平均㎞程も記載すること。</t>
        </r>
      </text>
    </comment>
    <comment ref="AJ87" authorId="0" shapeId="0" xr:uid="{AE9B99A9-059E-4A22-837F-35CD75F97917}">
      <text>
        <r>
          <rPr>
            <b/>
            <sz val="9"/>
            <color indexed="81"/>
            <rFont val="ＭＳ Ｐゴシック"/>
            <family val="3"/>
            <charset val="128"/>
          </rPr>
          <t>往路、復路のみの運行や循環バスの場合は、平均㎞程も記載すること。</t>
        </r>
      </text>
    </comment>
    <comment ref="AN87" authorId="0" shapeId="0" xr:uid="{BD42B431-F307-4CF4-B94C-2EB015793D26}">
      <text>
        <r>
          <rPr>
            <b/>
            <sz val="9"/>
            <color indexed="81"/>
            <rFont val="ＭＳ Ｐゴシック"/>
            <family val="3"/>
            <charset val="128"/>
          </rPr>
          <t>往路、復路のみの運行や循環バスの場合は、平均㎞程も記載すること。</t>
        </r>
      </text>
    </comment>
    <comment ref="B88" authorId="0" shapeId="0" xr:uid="{1AABE03E-285A-4108-B89B-F56924351BAD}">
      <text>
        <r>
          <rPr>
            <b/>
            <sz val="9"/>
            <color indexed="81"/>
            <rFont val="ＭＳ Ｐゴシック"/>
            <family val="3"/>
            <charset val="128"/>
          </rPr>
          <t>事業者ごとに１番から番号を付すのではなく、一協議会において連続した番号で記載すること。</t>
        </r>
      </text>
    </comment>
    <comment ref="V89" authorId="0" shapeId="0" xr:uid="{B3395805-E9EC-40DB-9D68-326B521C6E0E}">
      <text>
        <r>
          <rPr>
            <b/>
            <sz val="9"/>
            <color indexed="81"/>
            <rFont val="ＭＳ Ｐゴシック"/>
            <family val="3"/>
            <charset val="128"/>
          </rPr>
          <t>往路、復路のみの運行や循環バスの場合は、平均㎞程も記載すること。</t>
        </r>
      </text>
    </comment>
    <comment ref="Z89" authorId="0" shapeId="0" xr:uid="{0634FCC5-C5F8-4D69-A434-507F399B1367}">
      <text>
        <r>
          <rPr>
            <b/>
            <sz val="9"/>
            <color indexed="81"/>
            <rFont val="ＭＳ Ｐゴシック"/>
            <family val="3"/>
            <charset val="128"/>
          </rPr>
          <t>往路、復路のみの運行や循環バスの場合は、平均㎞程も記載すること。</t>
        </r>
      </text>
    </comment>
    <comment ref="AF89" authorId="0" shapeId="0" xr:uid="{A2C756D2-0928-4DC8-A2DC-5355AC3F9A38}">
      <text>
        <r>
          <rPr>
            <b/>
            <sz val="9"/>
            <color indexed="81"/>
            <rFont val="ＭＳ Ｐゴシック"/>
            <family val="3"/>
            <charset val="128"/>
          </rPr>
          <t>往路、復路のみの運行や循環バスの場合は、平均㎞程も記載すること。</t>
        </r>
      </text>
    </comment>
    <comment ref="AJ89" authorId="0" shapeId="0" xr:uid="{B895B2C2-4D22-47A0-A0A3-F54DBC4B3ED2}">
      <text>
        <r>
          <rPr>
            <b/>
            <sz val="9"/>
            <color indexed="81"/>
            <rFont val="ＭＳ Ｐゴシック"/>
            <family val="3"/>
            <charset val="128"/>
          </rPr>
          <t>往路、復路のみの運行や循環バスの場合は、平均㎞程も記載すること。</t>
        </r>
      </text>
    </comment>
    <comment ref="AN89" authorId="0" shapeId="0" xr:uid="{0E1D4A25-9552-41D6-9CB8-833043B30CD7}">
      <text>
        <r>
          <rPr>
            <b/>
            <sz val="9"/>
            <color indexed="81"/>
            <rFont val="ＭＳ Ｐゴシック"/>
            <family val="3"/>
            <charset val="128"/>
          </rPr>
          <t>往路、復路のみの運行や循環バスの場合は、平均㎞程も記載すること。</t>
        </r>
      </text>
    </comment>
    <comment ref="B90" authorId="0" shapeId="0" xr:uid="{800D36D0-4A34-46E3-BBA5-E8CAF9BA16FC}">
      <text>
        <r>
          <rPr>
            <b/>
            <sz val="9"/>
            <color indexed="81"/>
            <rFont val="ＭＳ Ｐゴシック"/>
            <family val="3"/>
            <charset val="128"/>
          </rPr>
          <t>事業者ごとに１番から番号を付すのではなく、一協議会において連続した番号で記載すること。</t>
        </r>
      </text>
    </comment>
    <comment ref="V91" authorId="0" shapeId="0" xr:uid="{701CEDCE-737A-4D9A-A200-00B09D7F3D0D}">
      <text>
        <r>
          <rPr>
            <b/>
            <sz val="9"/>
            <color indexed="81"/>
            <rFont val="ＭＳ Ｐゴシック"/>
            <family val="3"/>
            <charset val="128"/>
          </rPr>
          <t>往路、復路のみの運行や循環バスの場合は、平均㎞程も記載すること。</t>
        </r>
      </text>
    </comment>
    <comment ref="Z91" authorId="0" shapeId="0" xr:uid="{75C6ACA2-BC52-4E74-95BD-845BA6233280}">
      <text>
        <r>
          <rPr>
            <b/>
            <sz val="9"/>
            <color indexed="81"/>
            <rFont val="ＭＳ Ｐゴシック"/>
            <family val="3"/>
            <charset val="128"/>
          </rPr>
          <t>往路、復路のみの運行や循環バスの場合は、平均㎞程も記載すること。</t>
        </r>
      </text>
    </comment>
    <comment ref="AF91" authorId="0" shapeId="0" xr:uid="{7F8E6DD4-3440-4684-847E-48B5109E0665}">
      <text>
        <r>
          <rPr>
            <b/>
            <sz val="9"/>
            <color indexed="81"/>
            <rFont val="ＭＳ Ｐゴシック"/>
            <family val="3"/>
            <charset val="128"/>
          </rPr>
          <t>往路、復路のみの運行や循環バスの場合は、平均㎞程も記載すること。</t>
        </r>
      </text>
    </comment>
    <comment ref="AJ91" authorId="0" shapeId="0" xr:uid="{EAE30F61-7AA3-4DC6-AD0F-D8CDEC0F6271}">
      <text>
        <r>
          <rPr>
            <b/>
            <sz val="9"/>
            <color indexed="81"/>
            <rFont val="ＭＳ Ｐゴシック"/>
            <family val="3"/>
            <charset val="128"/>
          </rPr>
          <t>往路、復路のみの運行や循環バスの場合は、平均㎞程も記載すること。</t>
        </r>
      </text>
    </comment>
    <comment ref="AN91" authorId="0" shapeId="0" xr:uid="{1BA08CF7-77DE-413B-9AFE-DF4248E5E354}">
      <text>
        <r>
          <rPr>
            <b/>
            <sz val="9"/>
            <color indexed="81"/>
            <rFont val="ＭＳ Ｐゴシック"/>
            <family val="3"/>
            <charset val="128"/>
          </rPr>
          <t>往路、復路のみの運行や循環バスの場合は、平均㎞程も記載すること。</t>
        </r>
      </text>
    </comment>
    <comment ref="B92" authorId="0" shapeId="0" xr:uid="{08362F44-0CDD-4AE2-A781-621A787575C2}">
      <text>
        <r>
          <rPr>
            <b/>
            <sz val="9"/>
            <color indexed="81"/>
            <rFont val="ＭＳ Ｐゴシック"/>
            <family val="3"/>
            <charset val="128"/>
          </rPr>
          <t>事業者ごとに１番から番号を付すのではなく、一協議会において連続した番号で記載すること。</t>
        </r>
      </text>
    </comment>
    <comment ref="V93" authorId="0" shapeId="0" xr:uid="{3CD5A2AD-5A79-404A-878F-CA6C4AA1801A}">
      <text>
        <r>
          <rPr>
            <b/>
            <sz val="9"/>
            <color indexed="81"/>
            <rFont val="ＭＳ Ｐゴシック"/>
            <family val="3"/>
            <charset val="128"/>
          </rPr>
          <t>往路、復路のみの運行や循環バスの場合は、平均㎞程も記載すること。</t>
        </r>
      </text>
    </comment>
    <comment ref="Z93" authorId="0" shapeId="0" xr:uid="{E4266E3F-255F-4A12-93FA-6489A9C65A83}">
      <text>
        <r>
          <rPr>
            <b/>
            <sz val="9"/>
            <color indexed="81"/>
            <rFont val="ＭＳ Ｐゴシック"/>
            <family val="3"/>
            <charset val="128"/>
          </rPr>
          <t>往路、復路のみの運行や循環バスの場合は、平均㎞程も記載すること。</t>
        </r>
      </text>
    </comment>
    <comment ref="AF93" authorId="0" shapeId="0" xr:uid="{C642D60B-34C8-4A14-8611-74B67E149965}">
      <text>
        <r>
          <rPr>
            <b/>
            <sz val="9"/>
            <color indexed="81"/>
            <rFont val="ＭＳ Ｐゴシック"/>
            <family val="3"/>
            <charset val="128"/>
          </rPr>
          <t>往路、復路のみの運行や循環バスの場合は、平均㎞程も記載すること。</t>
        </r>
      </text>
    </comment>
    <comment ref="AJ93" authorId="0" shapeId="0" xr:uid="{A9C7E457-D045-4EC7-9781-337DA8A754D4}">
      <text>
        <r>
          <rPr>
            <b/>
            <sz val="9"/>
            <color indexed="81"/>
            <rFont val="ＭＳ Ｐゴシック"/>
            <family val="3"/>
            <charset val="128"/>
          </rPr>
          <t>往路、復路のみの運行や循環バスの場合は、平均㎞程も記載すること。</t>
        </r>
      </text>
    </comment>
    <comment ref="AN93" authorId="0" shapeId="0" xr:uid="{E4F67034-DA9E-401F-B567-503514A8C59C}">
      <text>
        <r>
          <rPr>
            <b/>
            <sz val="9"/>
            <color indexed="81"/>
            <rFont val="ＭＳ Ｐゴシック"/>
            <family val="3"/>
            <charset val="128"/>
          </rPr>
          <t>往路、復路のみの運行や循環バスの場合は、平均㎞程も記載すること。</t>
        </r>
      </text>
    </comment>
    <comment ref="B94" authorId="0" shapeId="0" xr:uid="{17C32BBF-7868-44AC-A42B-2CD5A2C9C5D2}">
      <text>
        <r>
          <rPr>
            <b/>
            <sz val="9"/>
            <color indexed="81"/>
            <rFont val="ＭＳ Ｐゴシック"/>
            <family val="3"/>
            <charset val="128"/>
          </rPr>
          <t>事業者ごとに１番から番号を付すのではなく、一協議会において連続した番号で記載すること。</t>
        </r>
      </text>
    </comment>
    <comment ref="V95" authorId="0" shapeId="0" xr:uid="{5C2D0213-2845-4C94-993A-C2899174B013}">
      <text>
        <r>
          <rPr>
            <b/>
            <sz val="9"/>
            <color indexed="81"/>
            <rFont val="ＭＳ Ｐゴシック"/>
            <family val="3"/>
            <charset val="128"/>
          </rPr>
          <t>往路、復路のみの運行や循環バスの場合は、平均㎞程も記載すること。</t>
        </r>
      </text>
    </comment>
    <comment ref="Z95" authorId="0" shapeId="0" xr:uid="{E2C49EC1-46D1-4762-8763-4A8A7372BD3F}">
      <text>
        <r>
          <rPr>
            <b/>
            <sz val="9"/>
            <color indexed="81"/>
            <rFont val="ＭＳ Ｐゴシック"/>
            <family val="3"/>
            <charset val="128"/>
          </rPr>
          <t>往路、復路のみの運行や循環バスの場合は、平均㎞程も記載すること。</t>
        </r>
      </text>
    </comment>
    <comment ref="AF95" authorId="0" shapeId="0" xr:uid="{F2061248-4297-4C9C-89D8-8D7820E57FD5}">
      <text>
        <r>
          <rPr>
            <b/>
            <sz val="9"/>
            <color indexed="81"/>
            <rFont val="ＭＳ Ｐゴシック"/>
            <family val="3"/>
            <charset val="128"/>
          </rPr>
          <t>往路、復路のみの運行や循環バスの場合は、平均㎞程も記載すること。</t>
        </r>
      </text>
    </comment>
    <comment ref="AJ95" authorId="0" shapeId="0" xr:uid="{669C9F8D-90DA-4F99-93CF-86B1A26DE38A}">
      <text>
        <r>
          <rPr>
            <b/>
            <sz val="9"/>
            <color indexed="81"/>
            <rFont val="ＭＳ Ｐゴシック"/>
            <family val="3"/>
            <charset val="128"/>
          </rPr>
          <t>往路、復路のみの運行や循環バスの場合は、平均㎞程も記載すること。</t>
        </r>
      </text>
    </comment>
    <comment ref="AN95" authorId="0" shapeId="0" xr:uid="{B1927592-102A-4D77-9B22-DD43AA4B3023}">
      <text>
        <r>
          <rPr>
            <b/>
            <sz val="9"/>
            <color indexed="81"/>
            <rFont val="ＭＳ Ｐゴシック"/>
            <family val="3"/>
            <charset val="128"/>
          </rPr>
          <t>往路、復路のみの運行や循環バスの場合は、平均㎞程も記載すること。</t>
        </r>
      </text>
    </comment>
    <comment ref="B96" authorId="0" shapeId="0" xr:uid="{58E01311-5E63-48EA-893B-9A6E9EB96007}">
      <text>
        <r>
          <rPr>
            <b/>
            <sz val="9"/>
            <color indexed="81"/>
            <rFont val="ＭＳ Ｐゴシック"/>
            <family val="3"/>
            <charset val="128"/>
          </rPr>
          <t>事業者ごとに１番から番号を付すのではなく、一協議会において連続した番号で記載すること。</t>
        </r>
      </text>
    </comment>
    <comment ref="V97" authorId="0" shapeId="0" xr:uid="{9A8D72B6-B000-45BA-8B45-C9BBF2D7430B}">
      <text>
        <r>
          <rPr>
            <b/>
            <sz val="9"/>
            <color indexed="81"/>
            <rFont val="ＭＳ Ｐゴシック"/>
            <family val="3"/>
            <charset val="128"/>
          </rPr>
          <t>往路、復路のみの運行や循環バスの場合は、平均㎞程も記載すること。</t>
        </r>
      </text>
    </comment>
    <comment ref="Z97" authorId="0" shapeId="0" xr:uid="{5F828294-F85D-438C-B052-8307AAF5F866}">
      <text>
        <r>
          <rPr>
            <b/>
            <sz val="9"/>
            <color indexed="81"/>
            <rFont val="ＭＳ Ｐゴシック"/>
            <family val="3"/>
            <charset val="128"/>
          </rPr>
          <t>往路、復路のみの運行や循環バスの場合は、平均㎞程も記載すること。</t>
        </r>
      </text>
    </comment>
    <comment ref="AF97" authorId="0" shapeId="0" xr:uid="{AE72C129-A894-4F01-A00F-647E10B7011C}">
      <text>
        <r>
          <rPr>
            <b/>
            <sz val="9"/>
            <color indexed="81"/>
            <rFont val="ＭＳ Ｐゴシック"/>
            <family val="3"/>
            <charset val="128"/>
          </rPr>
          <t>往路、復路のみの運行や循環バスの場合は、平均㎞程も記載すること。</t>
        </r>
      </text>
    </comment>
    <comment ref="AJ97" authorId="0" shapeId="0" xr:uid="{5E95B4A6-F73E-4F06-86E7-FDD704D3C9BD}">
      <text>
        <r>
          <rPr>
            <b/>
            <sz val="9"/>
            <color indexed="81"/>
            <rFont val="ＭＳ Ｐゴシック"/>
            <family val="3"/>
            <charset val="128"/>
          </rPr>
          <t>往路、復路のみの運行や循環バスの場合は、平均㎞程も記載すること。</t>
        </r>
      </text>
    </comment>
    <comment ref="AN97" authorId="0" shapeId="0" xr:uid="{BCC328FE-3F23-450B-BFC4-129585401ABA}">
      <text>
        <r>
          <rPr>
            <b/>
            <sz val="9"/>
            <color indexed="81"/>
            <rFont val="ＭＳ Ｐゴシック"/>
            <family val="3"/>
            <charset val="128"/>
          </rPr>
          <t>往路、復路のみの運行や循環バスの場合は、平均㎞程も記載すること。</t>
        </r>
      </text>
    </comment>
    <comment ref="B98" authorId="0" shapeId="0" xr:uid="{94887E04-294B-41FE-BA42-2BE3D746305A}">
      <text>
        <r>
          <rPr>
            <b/>
            <sz val="9"/>
            <color indexed="81"/>
            <rFont val="ＭＳ Ｐゴシック"/>
            <family val="3"/>
            <charset val="128"/>
          </rPr>
          <t>事業者ごとに１番から番号を付すのではなく、一協議会において連続した番号で記載すること。</t>
        </r>
      </text>
    </comment>
    <comment ref="V99" authorId="0" shapeId="0" xr:uid="{E5438F47-9C54-469E-9F92-6C866FFAF46F}">
      <text>
        <r>
          <rPr>
            <b/>
            <sz val="9"/>
            <color indexed="81"/>
            <rFont val="ＭＳ Ｐゴシック"/>
            <family val="3"/>
            <charset val="128"/>
          </rPr>
          <t>往路、復路のみの運行や循環バスの場合は、平均㎞程も記載すること。</t>
        </r>
      </text>
    </comment>
    <comment ref="Z99" authorId="0" shapeId="0" xr:uid="{DEAE2A49-C78C-4211-A727-55F4CFD22FCF}">
      <text>
        <r>
          <rPr>
            <b/>
            <sz val="9"/>
            <color indexed="81"/>
            <rFont val="ＭＳ Ｐゴシック"/>
            <family val="3"/>
            <charset val="128"/>
          </rPr>
          <t>往路、復路のみの運行や循環バスの場合は、平均㎞程も記載すること。</t>
        </r>
      </text>
    </comment>
    <comment ref="AF99" authorId="0" shapeId="0" xr:uid="{CA911C01-80D6-4FE2-9AA9-AD3606ED7B2A}">
      <text>
        <r>
          <rPr>
            <b/>
            <sz val="9"/>
            <color indexed="81"/>
            <rFont val="ＭＳ Ｐゴシック"/>
            <family val="3"/>
            <charset val="128"/>
          </rPr>
          <t>往路、復路のみの運行や循環バスの場合は、平均㎞程も記載すること。</t>
        </r>
      </text>
    </comment>
    <comment ref="AJ99" authorId="0" shapeId="0" xr:uid="{79B2620D-A78A-4CD6-9A0E-837642033365}">
      <text>
        <r>
          <rPr>
            <b/>
            <sz val="9"/>
            <color indexed="81"/>
            <rFont val="ＭＳ Ｐゴシック"/>
            <family val="3"/>
            <charset val="128"/>
          </rPr>
          <t>往路、復路のみの運行や循環バスの場合は、平均㎞程も記載すること。</t>
        </r>
      </text>
    </comment>
    <comment ref="AN99" authorId="0" shapeId="0" xr:uid="{B52E8D16-5F97-4862-A321-1335086D10E9}">
      <text>
        <r>
          <rPr>
            <b/>
            <sz val="9"/>
            <color indexed="81"/>
            <rFont val="ＭＳ Ｐゴシック"/>
            <family val="3"/>
            <charset val="128"/>
          </rPr>
          <t>往路、復路のみの運行や循環バスの場合は、平均㎞程も記載すること。</t>
        </r>
      </text>
    </comment>
    <comment ref="B100" authorId="0" shapeId="0" xr:uid="{ECE02BE4-05C3-4EC9-B4F2-A1D26EF0C55D}">
      <text>
        <r>
          <rPr>
            <b/>
            <sz val="9"/>
            <color indexed="81"/>
            <rFont val="ＭＳ Ｐゴシック"/>
            <family val="3"/>
            <charset val="128"/>
          </rPr>
          <t>事業者ごとに１番から番号を付すのではなく、一協議会において連続した番号で記載すること。</t>
        </r>
      </text>
    </comment>
    <comment ref="V101" authorId="0" shapeId="0" xr:uid="{7FDF1FC7-9EE9-4108-B012-1E582AB97EC7}">
      <text>
        <r>
          <rPr>
            <b/>
            <sz val="9"/>
            <color indexed="81"/>
            <rFont val="ＭＳ Ｐゴシック"/>
            <family val="3"/>
            <charset val="128"/>
          </rPr>
          <t>往路、復路のみの運行や循環バスの場合は、平均㎞程も記載すること。</t>
        </r>
      </text>
    </comment>
    <comment ref="Z101" authorId="0" shapeId="0" xr:uid="{4C21045F-E517-4B16-8ADF-6FE2EEE57347}">
      <text>
        <r>
          <rPr>
            <b/>
            <sz val="9"/>
            <color indexed="81"/>
            <rFont val="ＭＳ Ｐゴシック"/>
            <family val="3"/>
            <charset val="128"/>
          </rPr>
          <t>往路、復路のみの運行や循環バスの場合は、平均㎞程も記載すること。</t>
        </r>
      </text>
    </comment>
    <comment ref="AF101" authorId="0" shapeId="0" xr:uid="{5A41F217-452B-4920-AB86-39D230B80D48}">
      <text>
        <r>
          <rPr>
            <b/>
            <sz val="9"/>
            <color indexed="81"/>
            <rFont val="ＭＳ Ｐゴシック"/>
            <family val="3"/>
            <charset val="128"/>
          </rPr>
          <t>往路、復路のみの運行や循環バスの場合は、平均㎞程も記載すること。</t>
        </r>
      </text>
    </comment>
    <comment ref="AJ101" authorId="0" shapeId="0" xr:uid="{2AB301E4-B72A-48A6-95F3-D0408785961E}">
      <text>
        <r>
          <rPr>
            <b/>
            <sz val="9"/>
            <color indexed="81"/>
            <rFont val="ＭＳ Ｐゴシック"/>
            <family val="3"/>
            <charset val="128"/>
          </rPr>
          <t>往路、復路のみの運行や循環バスの場合は、平均㎞程も記載すること。</t>
        </r>
      </text>
    </comment>
    <comment ref="AN101" authorId="0" shapeId="0" xr:uid="{7E0E54FA-6081-48ED-B5B9-5BEB49071B74}">
      <text>
        <r>
          <rPr>
            <b/>
            <sz val="9"/>
            <color indexed="81"/>
            <rFont val="ＭＳ Ｐゴシック"/>
            <family val="3"/>
            <charset val="128"/>
          </rPr>
          <t>往路、復路のみの運行や循環バスの場合は、平均㎞程も記載すること。</t>
        </r>
      </text>
    </comment>
    <comment ref="B102" authorId="0" shapeId="0" xr:uid="{328594F0-2988-498D-937F-C6A1018E74A7}">
      <text>
        <r>
          <rPr>
            <b/>
            <sz val="9"/>
            <color indexed="81"/>
            <rFont val="ＭＳ Ｐゴシック"/>
            <family val="3"/>
            <charset val="128"/>
          </rPr>
          <t>事業者ごとに１番から番号を付すのではなく、一協議会において連続した番号で記載すること。</t>
        </r>
      </text>
    </comment>
    <comment ref="V103" authorId="0" shapeId="0" xr:uid="{E5C4E4AF-9946-45C0-9550-C46D3FF84034}">
      <text>
        <r>
          <rPr>
            <b/>
            <sz val="9"/>
            <color indexed="81"/>
            <rFont val="ＭＳ Ｐゴシック"/>
            <family val="3"/>
            <charset val="128"/>
          </rPr>
          <t>往路、復路のみの運行や循環バスの場合は、平均㎞程も記載すること。</t>
        </r>
      </text>
    </comment>
    <comment ref="Z103" authorId="0" shapeId="0" xr:uid="{ECA49F6F-EB9A-4476-BE1C-1D4DB0A68D5F}">
      <text>
        <r>
          <rPr>
            <b/>
            <sz val="9"/>
            <color indexed="81"/>
            <rFont val="ＭＳ Ｐゴシック"/>
            <family val="3"/>
            <charset val="128"/>
          </rPr>
          <t>往路、復路のみの運行や循環バスの場合は、平均㎞程も記載すること。</t>
        </r>
      </text>
    </comment>
    <comment ref="AF103" authorId="0" shapeId="0" xr:uid="{AF224FC7-DC38-406F-B5CF-53F691FA6B08}">
      <text>
        <r>
          <rPr>
            <b/>
            <sz val="9"/>
            <color indexed="81"/>
            <rFont val="ＭＳ Ｐゴシック"/>
            <family val="3"/>
            <charset val="128"/>
          </rPr>
          <t>往路、復路のみの運行や循環バスの場合は、平均㎞程も記載すること。</t>
        </r>
      </text>
    </comment>
    <comment ref="AJ103" authorId="0" shapeId="0" xr:uid="{EFF93DAE-E03A-4924-A9D4-2BF06703C998}">
      <text>
        <r>
          <rPr>
            <b/>
            <sz val="9"/>
            <color indexed="81"/>
            <rFont val="ＭＳ Ｐゴシック"/>
            <family val="3"/>
            <charset val="128"/>
          </rPr>
          <t>往路、復路のみの運行や循環バスの場合は、平均㎞程も記載すること。</t>
        </r>
      </text>
    </comment>
    <comment ref="AN103" authorId="0" shapeId="0" xr:uid="{943EDAB2-BEDB-45BE-8DBC-363AFB1745CD}">
      <text>
        <r>
          <rPr>
            <b/>
            <sz val="9"/>
            <color indexed="81"/>
            <rFont val="ＭＳ Ｐゴシック"/>
            <family val="3"/>
            <charset val="128"/>
          </rPr>
          <t>往路、復路のみの運行や循環バスの場合は、平均㎞程も記載すること。</t>
        </r>
      </text>
    </comment>
    <comment ref="B104" authorId="0" shapeId="0" xr:uid="{B7FE2958-A96C-4FF3-A02C-B37722BDE97E}">
      <text>
        <r>
          <rPr>
            <b/>
            <sz val="9"/>
            <color indexed="81"/>
            <rFont val="ＭＳ Ｐゴシック"/>
            <family val="3"/>
            <charset val="128"/>
          </rPr>
          <t>事業者ごとに１番から番号を付すのではなく、一協議会において連続した番号で記載すること。</t>
        </r>
      </text>
    </comment>
    <comment ref="V105" authorId="0" shapeId="0" xr:uid="{565EACDD-701B-49DF-A99E-9163576DB936}">
      <text>
        <r>
          <rPr>
            <b/>
            <sz val="9"/>
            <color indexed="81"/>
            <rFont val="ＭＳ Ｐゴシック"/>
            <family val="3"/>
            <charset val="128"/>
          </rPr>
          <t>往路、復路のみの運行や循環バスの場合は、平均㎞程も記載すること。</t>
        </r>
      </text>
    </comment>
    <comment ref="Z105" authorId="0" shapeId="0" xr:uid="{F4A5F6E0-F5FC-4F5A-9B32-9C75427ECBE5}">
      <text>
        <r>
          <rPr>
            <b/>
            <sz val="9"/>
            <color indexed="81"/>
            <rFont val="ＭＳ Ｐゴシック"/>
            <family val="3"/>
            <charset val="128"/>
          </rPr>
          <t>往路、復路のみの運行や循環バスの場合は、平均㎞程も記載すること。</t>
        </r>
      </text>
    </comment>
    <comment ref="AF105" authorId="0" shapeId="0" xr:uid="{FA964955-7CF9-438F-A716-CAD6D93ABE0B}">
      <text>
        <r>
          <rPr>
            <b/>
            <sz val="9"/>
            <color indexed="81"/>
            <rFont val="ＭＳ Ｐゴシック"/>
            <family val="3"/>
            <charset val="128"/>
          </rPr>
          <t>往路、復路のみの運行や循環バスの場合は、平均㎞程も記載すること。</t>
        </r>
      </text>
    </comment>
    <comment ref="AJ105" authorId="0" shapeId="0" xr:uid="{64090B2B-1D83-49D5-BE68-518DBB728578}">
      <text>
        <r>
          <rPr>
            <b/>
            <sz val="9"/>
            <color indexed="81"/>
            <rFont val="ＭＳ Ｐゴシック"/>
            <family val="3"/>
            <charset val="128"/>
          </rPr>
          <t>往路、復路のみの運行や循環バスの場合は、平均㎞程も記載すること。</t>
        </r>
      </text>
    </comment>
    <comment ref="AN105" authorId="0" shapeId="0" xr:uid="{AE7EC2E7-0A7E-4AE8-A920-47609537401C}">
      <text>
        <r>
          <rPr>
            <b/>
            <sz val="9"/>
            <color indexed="81"/>
            <rFont val="ＭＳ Ｐゴシック"/>
            <family val="3"/>
            <charset val="128"/>
          </rPr>
          <t>往路、復路のみの運行や循環バスの場合は、平均㎞程も記載すること。</t>
        </r>
      </text>
    </comment>
    <comment ref="B106" authorId="0" shapeId="0" xr:uid="{88CC9063-BD46-46AE-9B7C-8DE8867F9976}">
      <text>
        <r>
          <rPr>
            <b/>
            <sz val="9"/>
            <color indexed="81"/>
            <rFont val="ＭＳ Ｐゴシック"/>
            <family val="3"/>
            <charset val="128"/>
          </rPr>
          <t>事業者ごとに１番から番号を付すのではなく、一協議会において連続した番号で記載すること。</t>
        </r>
      </text>
    </comment>
    <comment ref="V107" authorId="0" shapeId="0" xr:uid="{4C403708-69DF-46D0-A522-4E258439D9D9}">
      <text>
        <r>
          <rPr>
            <b/>
            <sz val="9"/>
            <color indexed="81"/>
            <rFont val="ＭＳ Ｐゴシック"/>
            <family val="3"/>
            <charset val="128"/>
          </rPr>
          <t>往路、復路のみの運行や循環バスの場合は、平均㎞程も記載すること。</t>
        </r>
      </text>
    </comment>
    <comment ref="Z107" authorId="0" shapeId="0" xr:uid="{D8E6D8BE-0E52-4785-AFF8-75C10D336660}">
      <text>
        <r>
          <rPr>
            <b/>
            <sz val="9"/>
            <color indexed="81"/>
            <rFont val="ＭＳ Ｐゴシック"/>
            <family val="3"/>
            <charset val="128"/>
          </rPr>
          <t>往路、復路のみの運行や循環バスの場合は、平均㎞程も記載すること。</t>
        </r>
      </text>
    </comment>
    <comment ref="AF107" authorId="0" shapeId="0" xr:uid="{88643A82-429A-4799-9AEC-C6A5C1C42ECC}">
      <text>
        <r>
          <rPr>
            <b/>
            <sz val="9"/>
            <color indexed="81"/>
            <rFont val="ＭＳ Ｐゴシック"/>
            <family val="3"/>
            <charset val="128"/>
          </rPr>
          <t>往路、復路のみの運行や循環バスの場合は、平均㎞程も記載すること。</t>
        </r>
      </text>
    </comment>
    <comment ref="AJ107" authorId="0" shapeId="0" xr:uid="{819C4248-0E10-4ACF-A626-FEBF88788FA3}">
      <text>
        <r>
          <rPr>
            <b/>
            <sz val="9"/>
            <color indexed="81"/>
            <rFont val="ＭＳ Ｐゴシック"/>
            <family val="3"/>
            <charset val="128"/>
          </rPr>
          <t>往路、復路のみの運行や循環バスの場合は、平均㎞程も記載すること。</t>
        </r>
      </text>
    </comment>
    <comment ref="AN107" authorId="0" shapeId="0" xr:uid="{F9E47B15-75F9-4951-BE63-D50569191127}">
      <text>
        <r>
          <rPr>
            <b/>
            <sz val="9"/>
            <color indexed="81"/>
            <rFont val="ＭＳ Ｐゴシック"/>
            <family val="3"/>
            <charset val="128"/>
          </rPr>
          <t>往路、復路のみの運行や循環バスの場合は、平均㎞程も記載すること。</t>
        </r>
      </text>
    </comment>
  </commentList>
</comments>
</file>

<file path=xl/sharedStrings.xml><?xml version="1.0" encoding="utf-8"?>
<sst xmlns="http://schemas.openxmlformats.org/spreadsheetml/2006/main" count="959" uniqueCount="184">
  <si>
    <t>補助ブロック名</t>
    <rPh sb="0" eb="2">
      <t>ホジョ</t>
    </rPh>
    <rPh sb="6" eb="7">
      <t>メイ</t>
    </rPh>
    <phoneticPr fontId="2"/>
  </si>
  <si>
    <t>合計</t>
    <rPh sb="0" eb="2">
      <t>ゴウケイ</t>
    </rPh>
    <phoneticPr fontId="2"/>
  </si>
  <si>
    <t>申請
番号</t>
    <rPh sb="0" eb="2">
      <t>シンセイ</t>
    </rPh>
    <rPh sb="3" eb="5">
      <t>バンゴウ</t>
    </rPh>
    <phoneticPr fontId="2"/>
  </si>
  <si>
    <t>補助対象経費</t>
    <rPh sb="0" eb="2">
      <t>ホジョ</t>
    </rPh>
    <rPh sb="2" eb="4">
      <t>タイショウ</t>
    </rPh>
    <rPh sb="4" eb="6">
      <t>ケイヒ</t>
    </rPh>
    <phoneticPr fontId="2"/>
  </si>
  <si>
    <t>千円</t>
    <rPh sb="0" eb="2">
      <t>センエン</t>
    </rPh>
    <phoneticPr fontId="2"/>
  </si>
  <si>
    <t>事業者名</t>
    <rPh sb="0" eb="4">
      <t>ジギョウシャメイ</t>
    </rPh>
    <phoneticPr fontId="2"/>
  </si>
  <si>
    <t>負担額</t>
    <rPh sb="0" eb="3">
      <t>フタンガク</t>
    </rPh>
    <phoneticPr fontId="2"/>
  </si>
  <si>
    <t>負担割合</t>
    <rPh sb="0" eb="2">
      <t>フタン</t>
    </rPh>
    <rPh sb="2" eb="4">
      <t>ワリアイ</t>
    </rPh>
    <phoneticPr fontId="2"/>
  </si>
  <si>
    <t>その他の者</t>
    <rPh sb="2" eb="3">
      <t>タ</t>
    </rPh>
    <rPh sb="4" eb="5">
      <t>モノ</t>
    </rPh>
    <phoneticPr fontId="2"/>
  </si>
  <si>
    <t>事業者自己負担</t>
    <rPh sb="0" eb="3">
      <t>ジギョウシャ</t>
    </rPh>
    <rPh sb="3" eb="5">
      <t>ジコ</t>
    </rPh>
    <rPh sb="5" eb="7">
      <t>フタン</t>
    </rPh>
    <phoneticPr fontId="2"/>
  </si>
  <si>
    <t>「その他の者」の具体的概要</t>
    <rPh sb="3" eb="4">
      <t>タ</t>
    </rPh>
    <rPh sb="5" eb="6">
      <t>モノ</t>
    </rPh>
    <rPh sb="8" eb="11">
      <t>グタイテキ</t>
    </rPh>
    <rPh sb="11" eb="13">
      <t>ガイヨウ</t>
    </rPh>
    <phoneticPr fontId="2"/>
  </si>
  <si>
    <t>(1) 記載要領</t>
  </si>
  <si>
    <t>表２　地域公共交通確保維持事業に要する費用の総額、負担者及びその負担額（地域間幹線系統用）</t>
    <rPh sb="0" eb="1">
      <t>ヒョウ</t>
    </rPh>
    <rPh sb="22" eb="24">
      <t>ソウガク</t>
    </rPh>
    <rPh sb="28" eb="29">
      <t>オヨ</t>
    </rPh>
    <rPh sb="34" eb="35">
      <t>ガク</t>
    </rPh>
    <rPh sb="36" eb="39">
      <t>チイキカン</t>
    </rPh>
    <rPh sb="39" eb="41">
      <t>カンセン</t>
    </rPh>
    <rPh sb="41" eb="43">
      <t>ケイトウ</t>
    </rPh>
    <rPh sb="43" eb="44">
      <t>ヨウ</t>
    </rPh>
    <phoneticPr fontId="2"/>
  </si>
  <si>
    <t>１．申請事業者の概要</t>
    <rPh sb="2" eb="4">
      <t>シンセイ</t>
    </rPh>
    <rPh sb="4" eb="7">
      <t>ジギョウシャ</t>
    </rPh>
    <rPh sb="8" eb="10">
      <t>ガイヨウ</t>
    </rPh>
    <phoneticPr fontId="2"/>
  </si>
  <si>
    <t>乗合バス事業</t>
    <rPh sb="0" eb="2">
      <t>ノリアイ</t>
    </rPh>
    <rPh sb="4" eb="6">
      <t>ジギョウ</t>
    </rPh>
    <phoneticPr fontId="2"/>
  </si>
  <si>
    <t>営業収益</t>
    <rPh sb="0" eb="2">
      <t>エイギョウ</t>
    </rPh>
    <rPh sb="2" eb="4">
      <t>シュウエキ</t>
    </rPh>
    <phoneticPr fontId="2"/>
  </si>
  <si>
    <t>営業外収益</t>
    <rPh sb="0" eb="3">
      <t>エイギョウガイ</t>
    </rPh>
    <rPh sb="3" eb="5">
      <t>シュウエキ</t>
    </rPh>
    <phoneticPr fontId="2"/>
  </si>
  <si>
    <t>経常収益（イ）</t>
    <rPh sb="0" eb="2">
      <t>ケイジョウ</t>
    </rPh>
    <rPh sb="2" eb="4">
      <t>シュウエキ</t>
    </rPh>
    <phoneticPr fontId="2"/>
  </si>
  <si>
    <t>営業費用</t>
    <rPh sb="0" eb="2">
      <t>エイギョウ</t>
    </rPh>
    <rPh sb="2" eb="4">
      <t>ヒヨウ</t>
    </rPh>
    <phoneticPr fontId="2"/>
  </si>
  <si>
    <t>営業外費用</t>
    <rPh sb="0" eb="3">
      <t>エイギョウガイ</t>
    </rPh>
    <rPh sb="3" eb="5">
      <t>ヒヨウ</t>
    </rPh>
    <phoneticPr fontId="2"/>
  </si>
  <si>
    <t>経常費用（ロ）</t>
    <rPh sb="0" eb="2">
      <t>ケイジョウ</t>
    </rPh>
    <rPh sb="2" eb="4">
      <t>ヒヨウ</t>
    </rPh>
    <phoneticPr fontId="2"/>
  </si>
  <si>
    <t>営業損益</t>
    <rPh sb="0" eb="2">
      <t>エイギョウ</t>
    </rPh>
    <rPh sb="2" eb="4">
      <t>ソンエキ</t>
    </rPh>
    <phoneticPr fontId="2"/>
  </si>
  <si>
    <t>営業外損益</t>
    <rPh sb="0" eb="3">
      <t>エイギョウガイ</t>
    </rPh>
    <rPh sb="3" eb="5">
      <t>ソンエキ</t>
    </rPh>
    <phoneticPr fontId="2"/>
  </si>
  <si>
    <t>経常損益</t>
    <rPh sb="0" eb="2">
      <t>ケイジョウ</t>
    </rPh>
    <rPh sb="2" eb="4">
      <t>ソンエキ</t>
    </rPh>
    <phoneticPr fontId="2"/>
  </si>
  <si>
    <t>経常収支率</t>
    <rPh sb="0" eb="2">
      <t>ケイジョウ</t>
    </rPh>
    <rPh sb="2" eb="5">
      <t>シュウシリツ</t>
    </rPh>
    <phoneticPr fontId="2"/>
  </si>
  <si>
    <t>％</t>
    <phoneticPr fontId="2"/>
  </si>
  <si>
    <t>基準期間の前年度の
損益状況</t>
    <rPh sb="0" eb="2">
      <t>キジュン</t>
    </rPh>
    <rPh sb="2" eb="4">
      <t>キカン</t>
    </rPh>
    <rPh sb="5" eb="8">
      <t>ゼンネンド</t>
    </rPh>
    <rPh sb="6" eb="8">
      <t>ネンド</t>
    </rPh>
    <rPh sb="10" eb="12">
      <t>ソンエキ</t>
    </rPh>
    <rPh sb="12" eb="14">
      <t>ジョウキョウ</t>
    </rPh>
    <phoneticPr fontId="2"/>
  </si>
  <si>
    <t>経常収益（イ’）</t>
    <rPh sb="0" eb="2">
      <t>ケイジョウ</t>
    </rPh>
    <rPh sb="2" eb="4">
      <t>シュウエキ</t>
    </rPh>
    <phoneticPr fontId="2"/>
  </si>
  <si>
    <t>経常費用（ロ’）</t>
    <rPh sb="0" eb="2">
      <t>ケイジョウ</t>
    </rPh>
    <rPh sb="2" eb="4">
      <t>ヒヨウ</t>
    </rPh>
    <phoneticPr fontId="2"/>
  </si>
  <si>
    <t>経常収益（イ”）</t>
    <rPh sb="0" eb="2">
      <t>ケイジョウ</t>
    </rPh>
    <rPh sb="2" eb="4">
      <t>シュウエキ</t>
    </rPh>
    <phoneticPr fontId="2"/>
  </si>
  <si>
    <t>経常費用（ロ”）</t>
    <rPh sb="0" eb="2">
      <t>ケイジョウ</t>
    </rPh>
    <rPh sb="2" eb="4">
      <t>ヒヨウ</t>
    </rPh>
    <phoneticPr fontId="2"/>
  </si>
  <si>
    <r>
      <t>（補助対象事業者の「基準期間</t>
    </r>
    <r>
      <rPr>
        <vertAlign val="superscript"/>
        <sz val="9"/>
        <rFont val="ＭＳ Ｐゴシック"/>
        <family val="3"/>
        <charset val="128"/>
      </rPr>
      <t>※</t>
    </r>
    <r>
      <rPr>
        <sz val="9"/>
        <rFont val="ＭＳ Ｐゴシック"/>
        <family val="3"/>
        <charset val="128"/>
      </rPr>
      <t>を最終年度とする連続した過去３年間」における実車走行キロ当たり経常費用等）</t>
    </r>
    <rPh sb="1" eb="3">
      <t>ホジョ</t>
    </rPh>
    <rPh sb="10" eb="12">
      <t>キジュン</t>
    </rPh>
    <rPh sb="12" eb="14">
      <t>キカン</t>
    </rPh>
    <rPh sb="16" eb="18">
      <t>サイシュウ</t>
    </rPh>
    <rPh sb="18" eb="20">
      <t>ネンド</t>
    </rPh>
    <rPh sb="23" eb="25">
      <t>レンゾク</t>
    </rPh>
    <rPh sb="27" eb="29">
      <t>カコ</t>
    </rPh>
    <rPh sb="30" eb="32">
      <t>ネンカン</t>
    </rPh>
    <rPh sb="50" eb="51">
      <t>トウ</t>
    </rPh>
    <phoneticPr fontId="2"/>
  </si>
  <si>
    <t>補助対象事業者の実車走行キロ当たり経常費用
　（基準期間）
ロ÷ハ＝ｃ</t>
    <rPh sb="0" eb="2">
      <t>ホジョ</t>
    </rPh>
    <rPh sb="2" eb="4">
      <t>タイショウ</t>
    </rPh>
    <rPh sb="4" eb="7">
      <t>ジギョウシャ</t>
    </rPh>
    <rPh sb="8" eb="10">
      <t>ジッシャ</t>
    </rPh>
    <rPh sb="10" eb="12">
      <t>ソウコウ</t>
    </rPh>
    <rPh sb="14" eb="15">
      <t>ア</t>
    </rPh>
    <rPh sb="17" eb="19">
      <t>ケイジョウ</t>
    </rPh>
    <rPh sb="19" eb="21">
      <t>ヒヨウ</t>
    </rPh>
    <rPh sb="24" eb="26">
      <t>キジュン</t>
    </rPh>
    <rPh sb="26" eb="28">
      <t>キカン</t>
    </rPh>
    <phoneticPr fontId="2"/>
  </si>
  <si>
    <t>※「基準期間」とは、補助対象期間の前々年度の補助対象期間をいう。</t>
    <rPh sb="2" eb="4">
      <t>キジュン</t>
    </rPh>
    <rPh sb="4" eb="6">
      <t>キカン</t>
    </rPh>
    <rPh sb="10" eb="12">
      <t>ホジョ</t>
    </rPh>
    <rPh sb="12" eb="14">
      <t>タイショウ</t>
    </rPh>
    <rPh sb="14" eb="16">
      <t>キカン</t>
    </rPh>
    <rPh sb="17" eb="19">
      <t>ゼンゼン</t>
    </rPh>
    <rPh sb="19" eb="21">
      <t>ネンド</t>
    </rPh>
    <rPh sb="22" eb="24">
      <t>ホジョ</t>
    </rPh>
    <rPh sb="24" eb="26">
      <t>タイショウ</t>
    </rPh>
    <rPh sb="26" eb="28">
      <t>キカン</t>
    </rPh>
    <phoneticPr fontId="2"/>
  </si>
  <si>
    <t>２．キロ当たり補助対象経常費用及び収益</t>
    <rPh sb="4" eb="5">
      <t>ア</t>
    </rPh>
    <rPh sb="7" eb="9">
      <t>ホジョ</t>
    </rPh>
    <rPh sb="9" eb="11">
      <t>タイショウ</t>
    </rPh>
    <rPh sb="11" eb="13">
      <t>ケイジョウ</t>
    </rPh>
    <rPh sb="13" eb="15">
      <t>ヒヨウ</t>
    </rPh>
    <rPh sb="15" eb="16">
      <t>オヨ</t>
    </rPh>
    <rPh sb="17" eb="19">
      <t>シュウエキ</t>
    </rPh>
    <phoneticPr fontId="2"/>
  </si>
  <si>
    <t>地域キロ当たり
標準経常費用
ホ</t>
    <rPh sb="0" eb="2">
      <t>チイキ</t>
    </rPh>
    <rPh sb="4" eb="5">
      <t>ア</t>
    </rPh>
    <rPh sb="8" eb="10">
      <t>ヒョウジュン</t>
    </rPh>
    <rPh sb="10" eb="12">
      <t>ケイジョウ</t>
    </rPh>
    <rPh sb="12" eb="14">
      <t>ヒヨウ</t>
    </rPh>
    <phoneticPr fontId="2"/>
  </si>
  <si>
    <t>３．補助対象系統ごとに要する費用、負担者とその負担割合</t>
    <rPh sb="2" eb="4">
      <t>ホジョ</t>
    </rPh>
    <rPh sb="4" eb="6">
      <t>タイショウ</t>
    </rPh>
    <rPh sb="6" eb="8">
      <t>ケイトウ</t>
    </rPh>
    <rPh sb="11" eb="12">
      <t>ヨウ</t>
    </rPh>
    <rPh sb="14" eb="16">
      <t>ヒヨウ</t>
    </rPh>
    <rPh sb="17" eb="20">
      <t>フタンシャ</t>
    </rPh>
    <rPh sb="23" eb="25">
      <t>フタン</t>
    </rPh>
    <rPh sb="25" eb="27">
      <t>ワリアイ</t>
    </rPh>
    <phoneticPr fontId="2"/>
  </si>
  <si>
    <t>運行系統</t>
    <rPh sb="0" eb="2">
      <t>ウンコウ</t>
    </rPh>
    <rPh sb="2" eb="4">
      <t>ケイトウ</t>
    </rPh>
    <phoneticPr fontId="2"/>
  </si>
  <si>
    <t>計画運行日数</t>
    <rPh sb="0" eb="2">
      <t>ケイカク</t>
    </rPh>
    <rPh sb="2" eb="4">
      <t>ウンコウ</t>
    </rPh>
    <rPh sb="4" eb="6">
      <t>ニッスウ</t>
    </rPh>
    <phoneticPr fontId="2"/>
  </si>
  <si>
    <t xml:space="preserve">計画運行回数
（　　）
</t>
    <rPh sb="0" eb="2">
      <t>ケイカク</t>
    </rPh>
    <rPh sb="2" eb="4">
      <t>ウンコウ</t>
    </rPh>
    <rPh sb="4" eb="6">
      <t>カイスウ</t>
    </rPh>
    <phoneticPr fontId="2"/>
  </si>
  <si>
    <t>計画平均乗車密度</t>
    <rPh sb="0" eb="2">
      <t>ケイカク</t>
    </rPh>
    <rPh sb="2" eb="4">
      <t>ヘイキン</t>
    </rPh>
    <rPh sb="4" eb="6">
      <t>ジョウシャ</t>
    </rPh>
    <rPh sb="6" eb="8">
      <t>ミツド</t>
    </rPh>
    <phoneticPr fontId="2"/>
  </si>
  <si>
    <t>計画輸送量</t>
    <rPh sb="0" eb="2">
      <t>ケイカク</t>
    </rPh>
    <rPh sb="2" eb="5">
      <t>ユソウリョウ</t>
    </rPh>
    <phoneticPr fontId="2"/>
  </si>
  <si>
    <t>系統キロ程</t>
    <rPh sb="0" eb="2">
      <t>ケイトウ</t>
    </rPh>
    <rPh sb="4" eb="5">
      <t>テイ</t>
    </rPh>
    <phoneticPr fontId="2"/>
  </si>
  <si>
    <t>補助ブロック外
乗入部分のキロ程</t>
    <rPh sb="0" eb="2">
      <t>ホジョ</t>
    </rPh>
    <rPh sb="6" eb="7">
      <t>ガイ</t>
    </rPh>
    <rPh sb="8" eb="9">
      <t>ノ</t>
    </rPh>
    <rPh sb="9" eb="10">
      <t>イ</t>
    </rPh>
    <rPh sb="10" eb="12">
      <t>ブブン</t>
    </rPh>
    <rPh sb="15" eb="16">
      <t>テイ</t>
    </rPh>
    <phoneticPr fontId="2"/>
  </si>
  <si>
    <t>同一補助ブロック
都道府県外乗入
部分のキロ程</t>
    <rPh sb="0" eb="2">
      <t>ドウイツ</t>
    </rPh>
    <rPh sb="2" eb="4">
      <t>ホジョ</t>
    </rPh>
    <rPh sb="9" eb="13">
      <t>トドウフケン</t>
    </rPh>
    <rPh sb="13" eb="14">
      <t>ガイ</t>
    </rPh>
    <rPh sb="14" eb="16">
      <t>ノリイレ</t>
    </rPh>
    <rPh sb="17" eb="19">
      <t>ブブン</t>
    </rPh>
    <rPh sb="22" eb="23">
      <t>テイ</t>
    </rPh>
    <phoneticPr fontId="2"/>
  </si>
  <si>
    <t>他路線との競合
部分に係るキロ程</t>
    <rPh sb="0" eb="1">
      <t>タ</t>
    </rPh>
    <rPh sb="1" eb="3">
      <t>ロセン</t>
    </rPh>
    <rPh sb="5" eb="7">
      <t>キョウゴウ</t>
    </rPh>
    <rPh sb="8" eb="10">
      <t>ブブン</t>
    </rPh>
    <rPh sb="11" eb="12">
      <t>カカ</t>
    </rPh>
    <rPh sb="15" eb="16">
      <t>テイ</t>
    </rPh>
    <phoneticPr fontId="2"/>
  </si>
  <si>
    <t>補助ブロック外乗入部分、同一補助ブロック都道府県外乗入部分及び他路線との競合部分以外のキロ程の比率</t>
    <rPh sb="0" eb="2">
      <t>ホジョ</t>
    </rPh>
    <rPh sb="6" eb="7">
      <t>ガイ</t>
    </rPh>
    <rPh sb="7" eb="9">
      <t>ノリイレ</t>
    </rPh>
    <rPh sb="9" eb="11">
      <t>ブブン</t>
    </rPh>
    <rPh sb="12" eb="14">
      <t>ドウイツ</t>
    </rPh>
    <rPh sb="14" eb="16">
      <t>ホジョ</t>
    </rPh>
    <rPh sb="20" eb="24">
      <t>トドウフケン</t>
    </rPh>
    <rPh sb="24" eb="25">
      <t>ガイ</t>
    </rPh>
    <rPh sb="25" eb="27">
      <t>ノリイレ</t>
    </rPh>
    <rPh sb="27" eb="29">
      <t>ブブン</t>
    </rPh>
    <rPh sb="29" eb="30">
      <t>オヨ</t>
    </rPh>
    <rPh sb="31" eb="32">
      <t>タ</t>
    </rPh>
    <rPh sb="32" eb="34">
      <t>ロセン</t>
    </rPh>
    <rPh sb="36" eb="38">
      <t>キョウゴウ</t>
    </rPh>
    <rPh sb="38" eb="40">
      <t>ブブン</t>
    </rPh>
    <rPh sb="40" eb="42">
      <t>イガイ</t>
    </rPh>
    <rPh sb="45" eb="46">
      <t>テイ</t>
    </rPh>
    <rPh sb="47" eb="49">
      <t>ヒリツ</t>
    </rPh>
    <phoneticPr fontId="2"/>
  </si>
  <si>
    <t>起点</t>
    <rPh sb="0" eb="2">
      <t>キテン</t>
    </rPh>
    <phoneticPr fontId="2"/>
  </si>
  <si>
    <t>主な
経由地</t>
    <rPh sb="0" eb="1">
      <t>オモ</t>
    </rPh>
    <rPh sb="3" eb="6">
      <t>ケイユチ</t>
    </rPh>
    <phoneticPr fontId="2"/>
  </si>
  <si>
    <t>終点</t>
    <rPh sb="0" eb="2">
      <t>シュウテン</t>
    </rPh>
    <phoneticPr fontId="2"/>
  </si>
  <si>
    <t>①＝カッコ内</t>
    <rPh sb="5" eb="6">
      <t>ナイ</t>
    </rPh>
    <phoneticPr fontId="2"/>
  </si>
  <si>
    <t>②</t>
    <phoneticPr fontId="2"/>
  </si>
  <si>
    <t>①×②＝③</t>
    <phoneticPr fontId="2"/>
  </si>
  <si>
    <t>チ</t>
    <phoneticPr fontId="2"/>
  </si>
  <si>
    <t>リ</t>
    <phoneticPr fontId="2"/>
  </si>
  <si>
    <t>ヌ</t>
    <phoneticPr fontId="2"/>
  </si>
  <si>
    <t>ル</t>
    <phoneticPr fontId="2"/>
  </si>
  <si>
    <t>（チー（リ＋ヌ＋ル））÷チ＝ヲ</t>
    <phoneticPr fontId="2"/>
  </si>
  <si>
    <t>日</t>
    <rPh sb="0" eb="1">
      <t>ニチ</t>
    </rPh>
    <phoneticPr fontId="2"/>
  </si>
  <si>
    <t>回</t>
    <rPh sb="0" eb="1">
      <t>カイ</t>
    </rPh>
    <phoneticPr fontId="2"/>
  </si>
  <si>
    <t>（平均）</t>
    <rPh sb="1" eb="3">
      <t>ヘイキン</t>
    </rPh>
    <phoneticPr fontId="2"/>
  </si>
  <si>
    <t>計画実車走行
キロ</t>
    <rPh sb="0" eb="2">
      <t>ケイカク</t>
    </rPh>
    <rPh sb="2" eb="4">
      <t>ジッシャ</t>
    </rPh>
    <rPh sb="4" eb="6">
      <t>ソウコウ</t>
    </rPh>
    <phoneticPr fontId="2"/>
  </si>
  <si>
    <t>補助対象
経常費用
の見込額</t>
    <rPh sb="0" eb="2">
      <t>ホジョ</t>
    </rPh>
    <rPh sb="2" eb="4">
      <t>タイショウ</t>
    </rPh>
    <rPh sb="5" eb="7">
      <t>ケイジョウ</t>
    </rPh>
    <rPh sb="7" eb="9">
      <t>ヒヨウ</t>
    </rPh>
    <rPh sb="11" eb="14">
      <t>ミコミガク</t>
    </rPh>
    <phoneticPr fontId="2"/>
  </si>
  <si>
    <t>補助対象経常
費用から経常
収益を控除した額</t>
    <rPh sb="0" eb="2">
      <t>ホジョ</t>
    </rPh>
    <rPh sb="2" eb="4">
      <t>タイショウ</t>
    </rPh>
    <rPh sb="4" eb="6">
      <t>ケイジョウ</t>
    </rPh>
    <rPh sb="7" eb="9">
      <t>ヒヨウ</t>
    </rPh>
    <rPh sb="11" eb="13">
      <t>ケイジョウ</t>
    </rPh>
    <rPh sb="14" eb="16">
      <t>シュウエキ</t>
    </rPh>
    <rPh sb="17" eb="19">
      <t>コウジョ</t>
    </rPh>
    <rPh sb="21" eb="22">
      <t>ガク</t>
    </rPh>
    <phoneticPr fontId="2"/>
  </si>
  <si>
    <t>補助対象経費
の限度額</t>
    <rPh sb="0" eb="2">
      <t>ホジョ</t>
    </rPh>
    <rPh sb="2" eb="4">
      <t>タイショウ</t>
    </rPh>
    <rPh sb="4" eb="6">
      <t>ケイヒ</t>
    </rPh>
    <rPh sb="8" eb="10">
      <t>ゲンド</t>
    </rPh>
    <rPh sb="10" eb="11">
      <t>ガク</t>
    </rPh>
    <phoneticPr fontId="2"/>
  </si>
  <si>
    <t>タ又はレのうちいずれか少ないほうの額</t>
    <rPh sb="1" eb="2">
      <t>マタ</t>
    </rPh>
    <rPh sb="11" eb="12">
      <t>スク</t>
    </rPh>
    <rPh sb="17" eb="18">
      <t>ガク</t>
    </rPh>
    <phoneticPr fontId="2"/>
  </si>
  <si>
    <t>ソのうち補助ブロック外乗入部分、同一補助ブロック都道府県外乗入部分及び他路線との競合部分以外に係るもの</t>
    <rPh sb="4" eb="6">
      <t>ホジョ</t>
    </rPh>
    <rPh sb="10" eb="11">
      <t>ガイ</t>
    </rPh>
    <rPh sb="11" eb="13">
      <t>ノリイレ</t>
    </rPh>
    <rPh sb="13" eb="15">
      <t>ブブン</t>
    </rPh>
    <rPh sb="16" eb="18">
      <t>ドウイツ</t>
    </rPh>
    <rPh sb="18" eb="20">
      <t>ホジョ</t>
    </rPh>
    <rPh sb="24" eb="28">
      <t>トドウフケン</t>
    </rPh>
    <rPh sb="28" eb="29">
      <t>ガイ</t>
    </rPh>
    <rPh sb="29" eb="31">
      <t>ノリイレ</t>
    </rPh>
    <rPh sb="31" eb="33">
      <t>ブブン</t>
    </rPh>
    <rPh sb="33" eb="34">
      <t>オヨ</t>
    </rPh>
    <rPh sb="35" eb="36">
      <t>タ</t>
    </rPh>
    <rPh sb="36" eb="38">
      <t>ロセン</t>
    </rPh>
    <rPh sb="40" eb="42">
      <t>キョウゴウ</t>
    </rPh>
    <rPh sb="42" eb="44">
      <t>ブブン</t>
    </rPh>
    <rPh sb="44" eb="46">
      <t>イガイ</t>
    </rPh>
    <rPh sb="47" eb="48">
      <t>カカ</t>
    </rPh>
    <phoneticPr fontId="2"/>
  </si>
  <si>
    <t>計画平均
乗車密度
が5人
未満の路線</t>
    <rPh sb="0" eb="2">
      <t>ケイカク</t>
    </rPh>
    <phoneticPr fontId="2"/>
  </si>
  <si>
    <t>ワ</t>
    <phoneticPr fontId="2"/>
  </si>
  <si>
    <t>ヘ×ワ以下の
額：カ</t>
    <rPh sb="3" eb="5">
      <t>イカ</t>
    </rPh>
    <rPh sb="7" eb="8">
      <t>ガク</t>
    </rPh>
    <phoneticPr fontId="2"/>
  </si>
  <si>
    <t>カ－ヨ＝タ</t>
    <phoneticPr fontId="2"/>
  </si>
  <si>
    <t>カ×9/20＝レ</t>
    <phoneticPr fontId="2"/>
  </si>
  <si>
    <t>ソ</t>
    <phoneticPr fontId="2"/>
  </si>
  <si>
    <t>ソ×ヲ＝ツ</t>
    <phoneticPr fontId="2"/>
  </si>
  <si>
    <t>ツ×みなし運行回数／①計画運行回数＝ネ</t>
    <rPh sb="5" eb="7">
      <t>ウンコウ</t>
    </rPh>
    <rPh sb="7" eb="9">
      <t>カイスウ</t>
    </rPh>
    <rPh sb="11" eb="13">
      <t>ケイカク</t>
    </rPh>
    <rPh sb="13" eb="15">
      <t>ウンコウ</t>
    </rPh>
    <rPh sb="15" eb="17">
      <t>カイスウ</t>
    </rPh>
    <phoneticPr fontId="2"/>
  </si>
  <si>
    <t>ナ</t>
    <phoneticPr fontId="2"/>
  </si>
  <si>
    <t>ナ×1/2＝ラ</t>
    <phoneticPr fontId="2"/>
  </si>
  <si>
    <t>経常費用から
経常収益を控除
した額</t>
    <rPh sb="0" eb="2">
      <t>ケイジョウ</t>
    </rPh>
    <rPh sb="2" eb="4">
      <t>ヒヨウ</t>
    </rPh>
    <rPh sb="7" eb="9">
      <t>ケイジョウ</t>
    </rPh>
    <rPh sb="9" eb="11">
      <t>シュウエキ</t>
    </rPh>
    <rPh sb="12" eb="14">
      <t>コウジョ</t>
    </rPh>
    <rPh sb="17" eb="18">
      <t>ガク</t>
    </rPh>
    <phoneticPr fontId="2"/>
  </si>
  <si>
    <t>損失額から国庫補助額を控除した額</t>
    <rPh sb="0" eb="3">
      <t>ソンシツガク</t>
    </rPh>
    <rPh sb="5" eb="7">
      <t>コッコ</t>
    </rPh>
    <rPh sb="7" eb="10">
      <t>ホジョガク</t>
    </rPh>
    <rPh sb="11" eb="13">
      <t>コウジョ</t>
    </rPh>
    <rPh sb="15" eb="16">
      <t>ガク</t>
    </rPh>
    <phoneticPr fontId="2"/>
  </si>
  <si>
    <t>ウの負担者とその負担割合</t>
    <rPh sb="2" eb="5">
      <t>フタンシャ</t>
    </rPh>
    <rPh sb="8" eb="10">
      <t>フタン</t>
    </rPh>
    <rPh sb="10" eb="12">
      <t>ワリアイ</t>
    </rPh>
    <phoneticPr fontId="2"/>
  </si>
  <si>
    <t>ニ×ワ－ヨ＝ム</t>
    <phoneticPr fontId="2"/>
  </si>
  <si>
    <t>ム－ラ＝ウ</t>
    <phoneticPr fontId="2"/>
  </si>
  <si>
    <t>(2) 添付書類</t>
  </si>
  <si>
    <t>基準期間の前々年度の
損益状況</t>
    <rPh sb="0" eb="2">
      <t>キジュン</t>
    </rPh>
    <rPh sb="2" eb="4">
      <t>キカン</t>
    </rPh>
    <rPh sb="5" eb="7">
      <t>ゼンゼン</t>
    </rPh>
    <rPh sb="7" eb="9">
      <t>ネンド</t>
    </rPh>
    <rPh sb="11" eb="13">
      <t>ソンエキ</t>
    </rPh>
    <rPh sb="13" eb="15">
      <t>ジョウキョウ</t>
    </rPh>
    <phoneticPr fontId="2"/>
  </si>
  <si>
    <t>補助対象事業者の実車走行キロ当たり経常費用
（基準期間の前々年度）
ロ”÷ハ”＝　ａ</t>
    <rPh sb="0" eb="2">
      <t>ホジョ</t>
    </rPh>
    <rPh sb="2" eb="4">
      <t>タイショウ</t>
    </rPh>
    <rPh sb="4" eb="7">
      <t>ジギョウシャ</t>
    </rPh>
    <rPh sb="8" eb="10">
      <t>ジッシャ</t>
    </rPh>
    <rPh sb="10" eb="12">
      <t>ソウコウ</t>
    </rPh>
    <rPh sb="14" eb="15">
      <t>ア</t>
    </rPh>
    <rPh sb="17" eb="19">
      <t>ケイジョウ</t>
    </rPh>
    <rPh sb="19" eb="21">
      <t>ヒヨウ</t>
    </rPh>
    <rPh sb="23" eb="25">
      <t>キジュン</t>
    </rPh>
    <rPh sb="25" eb="27">
      <t>キカン</t>
    </rPh>
    <rPh sb="28" eb="30">
      <t>マエマエ</t>
    </rPh>
    <rPh sb="30" eb="32">
      <t>ネンド</t>
    </rPh>
    <phoneticPr fontId="2"/>
  </si>
  <si>
    <t>補助対象事業者の実車走行キロ当たり経常費用
（基準期間の前年度）
ロ’÷ハ’＝　ｂ</t>
    <rPh sb="0" eb="2">
      <t>ホジョ</t>
    </rPh>
    <rPh sb="2" eb="4">
      <t>タイショウ</t>
    </rPh>
    <rPh sb="4" eb="7">
      <t>ジギョウシャ</t>
    </rPh>
    <rPh sb="8" eb="10">
      <t>ジッシャ</t>
    </rPh>
    <rPh sb="10" eb="12">
      <t>ソウコウ</t>
    </rPh>
    <rPh sb="14" eb="15">
      <t>ア</t>
    </rPh>
    <rPh sb="17" eb="19">
      <t>ケイジョウ</t>
    </rPh>
    <rPh sb="19" eb="21">
      <t>ヒヨウ</t>
    </rPh>
    <rPh sb="23" eb="25">
      <t>キジュン</t>
    </rPh>
    <rPh sb="25" eb="27">
      <t>キカン</t>
    </rPh>
    <rPh sb="28" eb="31">
      <t>ゼンネンド</t>
    </rPh>
    <rPh sb="29" eb="31">
      <t>ネンド</t>
    </rPh>
    <phoneticPr fontId="2"/>
  </si>
  <si>
    <t>キロ当たり経常費用
ニとホのいずれか少ない額
ヘ</t>
    <rPh sb="2" eb="3">
      <t>ア</t>
    </rPh>
    <rPh sb="5" eb="7">
      <t>ケイジョウ</t>
    </rPh>
    <rPh sb="7" eb="9">
      <t>ヒヨウ</t>
    </rPh>
    <rPh sb="18" eb="19">
      <t>スク</t>
    </rPh>
    <rPh sb="21" eb="22">
      <t>ガク</t>
    </rPh>
    <phoneticPr fontId="2"/>
  </si>
  <si>
    <t>事業者１(基準期間)</t>
    <rPh sb="0" eb="3">
      <t>ジギョウシャ</t>
    </rPh>
    <rPh sb="5" eb="7">
      <t>キジュン</t>
    </rPh>
    <rPh sb="7" eb="9">
      <t>キカン</t>
    </rPh>
    <phoneticPr fontId="2"/>
  </si>
  <si>
    <t>事業者実車キロ当たり経常費用</t>
    <rPh sb="0" eb="3">
      <t>ジギョウシャ</t>
    </rPh>
    <rPh sb="3" eb="5">
      <t>ジッシャ</t>
    </rPh>
    <rPh sb="7" eb="8">
      <t>ア</t>
    </rPh>
    <rPh sb="10" eb="12">
      <t>ケイジョウ</t>
    </rPh>
    <rPh sb="12" eb="14">
      <t>ヒヨウ</t>
    </rPh>
    <phoneticPr fontId="2"/>
  </si>
  <si>
    <t>事業者キロ当たり経常収益</t>
    <rPh sb="0" eb="3">
      <t>ジギョウシャ</t>
    </rPh>
    <rPh sb="5" eb="6">
      <t>ア</t>
    </rPh>
    <rPh sb="8" eb="10">
      <t>ケイジョウ</t>
    </rPh>
    <rPh sb="10" eb="12">
      <t>シュウエキ</t>
    </rPh>
    <phoneticPr fontId="2"/>
  </si>
  <si>
    <t>㎞</t>
    <phoneticPr fontId="2"/>
  </si>
  <si>
    <t>事業者１(基準期間の前年度)</t>
    <rPh sb="0" eb="3">
      <t>ジギョウシャ</t>
    </rPh>
    <rPh sb="5" eb="7">
      <t>キジュン</t>
    </rPh>
    <rPh sb="7" eb="9">
      <t>キカン</t>
    </rPh>
    <rPh sb="10" eb="13">
      <t>ゼンネンド</t>
    </rPh>
    <phoneticPr fontId="2"/>
  </si>
  <si>
    <t>事業者１(基準期間の前々年度)</t>
    <rPh sb="0" eb="3">
      <t>ジギョウシャ</t>
    </rPh>
    <rPh sb="5" eb="7">
      <t>キジュン</t>
    </rPh>
    <rPh sb="7" eb="9">
      <t>キカン</t>
    </rPh>
    <rPh sb="10" eb="12">
      <t>ゼンゼン</t>
    </rPh>
    <phoneticPr fontId="2"/>
  </si>
  <si>
    <t>事業者キロ当たり経常収益（イ÷ハ）</t>
    <rPh sb="0" eb="3">
      <t>ジギョウシャ</t>
    </rPh>
    <rPh sb="5" eb="6">
      <t>ア</t>
    </rPh>
    <rPh sb="8" eb="10">
      <t>ケイジョウ</t>
    </rPh>
    <rPh sb="10" eb="12">
      <t>シュウエキ</t>
    </rPh>
    <phoneticPr fontId="2"/>
  </si>
  <si>
    <t>補助対象期間の
前々年度の
実車走行キロ(ハ)</t>
    <rPh sb="0" eb="2">
      <t>ホジョ</t>
    </rPh>
    <rPh sb="2" eb="4">
      <t>タイショウ</t>
    </rPh>
    <rPh sb="4" eb="6">
      <t>キカン</t>
    </rPh>
    <rPh sb="8" eb="10">
      <t>ゼンゼン</t>
    </rPh>
    <rPh sb="10" eb="12">
      <t>ネンド</t>
    </rPh>
    <rPh sb="14" eb="16">
      <t>ジッシャ</t>
    </rPh>
    <rPh sb="16" eb="18">
      <t>ソウコウ</t>
    </rPh>
    <phoneticPr fontId="2"/>
  </si>
  <si>
    <t>基準期間の前年度の
実車走行キロ(ハ’)</t>
    <rPh sb="0" eb="2">
      <t>キジュン</t>
    </rPh>
    <rPh sb="2" eb="4">
      <t>キカン</t>
    </rPh>
    <rPh sb="5" eb="8">
      <t>ゼンネンド</t>
    </rPh>
    <rPh sb="10" eb="12">
      <t>ジッシャ</t>
    </rPh>
    <rPh sb="12" eb="14">
      <t>ソウコウ</t>
    </rPh>
    <phoneticPr fontId="2"/>
  </si>
  <si>
    <t>基準期間の前々年度の
実車走行キロ(ハ”)</t>
    <rPh sb="0" eb="2">
      <t>キジュン</t>
    </rPh>
    <rPh sb="2" eb="4">
      <t>キカン</t>
    </rPh>
    <rPh sb="5" eb="7">
      <t>マエマエ</t>
    </rPh>
    <rPh sb="7" eb="9">
      <t>ネンド</t>
    </rPh>
    <rPh sb="11" eb="13">
      <t>ジッシャ</t>
    </rPh>
    <rPh sb="13" eb="15">
      <t>ソウコウ</t>
    </rPh>
    <phoneticPr fontId="2"/>
  </si>
  <si>
    <t>リスト</t>
    <phoneticPr fontId="2"/>
  </si>
  <si>
    <t>補助ブロック</t>
    <rPh sb="0" eb="2">
      <t>ホジョ</t>
    </rPh>
    <phoneticPr fontId="2"/>
  </si>
  <si>
    <t>（ホ）</t>
    <phoneticPr fontId="2"/>
  </si>
  <si>
    <t>（ヘ）</t>
    <phoneticPr fontId="2"/>
  </si>
  <si>
    <t>羽越</t>
    <rPh sb="0" eb="2">
      <t>ウエツ</t>
    </rPh>
    <phoneticPr fontId="2"/>
  </si>
  <si>
    <t>長野</t>
    <rPh sb="0" eb="2">
      <t>ナガノ</t>
    </rPh>
    <phoneticPr fontId="2"/>
  </si>
  <si>
    <t>北陸</t>
    <rPh sb="0" eb="2">
      <t>ホクリク</t>
    </rPh>
    <phoneticPr fontId="2"/>
  </si>
  <si>
    <t>他系統との競合率</t>
    <rPh sb="0" eb="1">
      <t>タ</t>
    </rPh>
    <rPh sb="1" eb="3">
      <t>ケイトウ</t>
    </rPh>
    <rPh sb="5" eb="7">
      <t>キョウゴウ</t>
    </rPh>
    <rPh sb="7" eb="8">
      <t>リツ</t>
    </rPh>
    <phoneticPr fontId="2"/>
  </si>
  <si>
    <t>ル÷チ</t>
    <phoneticPr fontId="2"/>
  </si>
  <si>
    <t>運行系統名</t>
    <rPh sb="0" eb="2">
      <t>ウンコウ</t>
    </rPh>
    <rPh sb="2" eb="4">
      <t>ケイトウ</t>
    </rPh>
    <rPh sb="4" eb="5">
      <t>メイ</t>
    </rPh>
    <phoneticPr fontId="2"/>
  </si>
  <si>
    <t>％</t>
  </si>
  <si>
    <t>新潟県</t>
    <rPh sb="0" eb="2">
      <t>ニイガタ</t>
    </rPh>
    <rPh sb="2" eb="3">
      <t>ケン</t>
    </rPh>
    <phoneticPr fontId="2"/>
  </si>
  <si>
    <t>市町村</t>
    <rPh sb="0" eb="3">
      <t>シチョウソン</t>
    </rPh>
    <phoneticPr fontId="2"/>
  </si>
  <si>
    <t>（１）系統概要</t>
    <rPh sb="3" eb="5">
      <t>ケイトウ</t>
    </rPh>
    <rPh sb="5" eb="7">
      <t>ガイヨウ</t>
    </rPh>
    <phoneticPr fontId="2"/>
  </si>
  <si>
    <t>（２）補助対象経費の算定</t>
    <rPh sb="3" eb="5">
      <t>ホジョ</t>
    </rPh>
    <rPh sb="5" eb="7">
      <t>タイショウ</t>
    </rPh>
    <rPh sb="7" eb="9">
      <t>ケイヒ</t>
    </rPh>
    <rPh sb="10" eb="12">
      <t>サンテイ</t>
    </rPh>
    <phoneticPr fontId="2"/>
  </si>
  <si>
    <t>（３）負担者及び負担割合</t>
    <rPh sb="3" eb="6">
      <t>フタンシャ</t>
    </rPh>
    <rPh sb="6" eb="7">
      <t>オヨ</t>
    </rPh>
    <rPh sb="8" eb="10">
      <t>フタン</t>
    </rPh>
    <rPh sb="10" eb="12">
      <t>ワリアイ</t>
    </rPh>
    <phoneticPr fontId="2"/>
  </si>
  <si>
    <r>
      <t>補助対象期間の
前々年度(基準期間</t>
    </r>
    <r>
      <rPr>
        <vertAlign val="superscript"/>
        <sz val="9"/>
        <rFont val="ＭＳ Ｐゴシック"/>
        <family val="3"/>
        <charset val="128"/>
      </rPr>
      <t>※</t>
    </r>
    <r>
      <rPr>
        <sz val="9"/>
        <rFont val="ＭＳ Ｐゴシック"/>
        <family val="3"/>
        <charset val="128"/>
      </rPr>
      <t>)の
損益状況</t>
    </r>
    <rPh sb="0" eb="2">
      <t>ホジョ</t>
    </rPh>
    <rPh sb="2" eb="4">
      <t>タイショウ</t>
    </rPh>
    <rPh sb="4" eb="6">
      <t>キカン</t>
    </rPh>
    <rPh sb="8" eb="10">
      <t>ゼンゼン</t>
    </rPh>
    <rPh sb="10" eb="12">
      <t>ネンド</t>
    </rPh>
    <rPh sb="13" eb="15">
      <t>キジュン</t>
    </rPh>
    <rPh sb="15" eb="17">
      <t>キカン</t>
    </rPh>
    <rPh sb="21" eb="23">
      <t>ソンエキ</t>
    </rPh>
    <rPh sb="23" eb="25">
      <t>ジョウキョウ</t>
    </rPh>
    <phoneticPr fontId="2"/>
  </si>
  <si>
    <t>補助対象事業者の実車走行キロ当たり経常費用
(a+b+c)/3 = ニ</t>
    <rPh sb="0" eb="2">
      <t>ホジョ</t>
    </rPh>
    <rPh sb="2" eb="4">
      <t>タイショウ</t>
    </rPh>
    <rPh sb="4" eb="7">
      <t>ジギョウシャ</t>
    </rPh>
    <rPh sb="8" eb="10">
      <t>ジッシャ</t>
    </rPh>
    <rPh sb="10" eb="12">
      <t>ソウコウ</t>
    </rPh>
    <rPh sb="14" eb="15">
      <t>ア</t>
    </rPh>
    <rPh sb="17" eb="19">
      <t>ケイジョウ</t>
    </rPh>
    <rPh sb="19" eb="21">
      <t>ヒヨウ</t>
    </rPh>
    <phoneticPr fontId="2"/>
  </si>
  <si>
    <t>キロ当たり経常収益
イ÷ハ=ト</t>
    <rPh sb="2" eb="3">
      <t>ア</t>
    </rPh>
    <rPh sb="5" eb="7">
      <t>ケイジョウ</t>
    </rPh>
    <rPh sb="7" eb="9">
      <t>シュウエキ</t>
    </rPh>
    <phoneticPr fontId="2"/>
  </si>
  <si>
    <t>補助対象事業者の実車走行キロ当たり経常費用
(a+b+c)/3 = ニ</t>
    <rPh sb="0" eb="2">
      <t>ホジョ</t>
    </rPh>
    <rPh sb="2" eb="4">
      <t>タイショウ</t>
    </rPh>
    <rPh sb="4" eb="6">
      <t>ジギョウ</t>
    </rPh>
    <rPh sb="6" eb="7">
      <t>シャ</t>
    </rPh>
    <rPh sb="8" eb="10">
      <t>ジッシャ</t>
    </rPh>
    <rPh sb="10" eb="12">
      <t>ソウコウ</t>
    </rPh>
    <rPh sb="14" eb="15">
      <t>ア</t>
    </rPh>
    <rPh sb="17" eb="19">
      <t>ケイジョウ</t>
    </rPh>
    <rPh sb="19" eb="21">
      <t>ヒヨウ</t>
    </rPh>
    <phoneticPr fontId="2"/>
  </si>
  <si>
    <t>特
例
措
置</t>
    <rPh sb="0" eb="1">
      <t>トク</t>
    </rPh>
    <rPh sb="2" eb="3">
      <t>レ</t>
    </rPh>
    <rPh sb="4" eb="5">
      <t>ソ</t>
    </rPh>
    <rPh sb="6" eb="7">
      <t>チ</t>
    </rPh>
    <phoneticPr fontId="2"/>
  </si>
  <si>
    <t>地域公共交通再編事業を実施する区域におけるキロ程</t>
    <rPh sb="0" eb="2">
      <t>チイキ</t>
    </rPh>
    <rPh sb="2" eb="4">
      <t>コウキョウ</t>
    </rPh>
    <rPh sb="4" eb="6">
      <t>コウツウ</t>
    </rPh>
    <rPh sb="6" eb="8">
      <t>サイヘン</t>
    </rPh>
    <rPh sb="8" eb="10">
      <t>ジギョウ</t>
    </rPh>
    <rPh sb="11" eb="13">
      <t>ジッシ</t>
    </rPh>
    <rPh sb="15" eb="17">
      <t>クイキ</t>
    </rPh>
    <rPh sb="23" eb="24">
      <t>テイ</t>
    </rPh>
    <phoneticPr fontId="2"/>
  </si>
  <si>
    <t>オ</t>
    <phoneticPr fontId="2"/>
  </si>
  <si>
    <t>系統キロ程と地域公共交通再編事業を実施する区域におけるキロ程との比率</t>
    <rPh sb="0" eb="2">
      <t>ケイトウ</t>
    </rPh>
    <rPh sb="4" eb="5">
      <t>テイ</t>
    </rPh>
    <rPh sb="6" eb="8">
      <t>チイキ</t>
    </rPh>
    <rPh sb="8" eb="10">
      <t>コウキョウ</t>
    </rPh>
    <rPh sb="10" eb="12">
      <t>コウツウ</t>
    </rPh>
    <rPh sb="12" eb="14">
      <t>サイヘン</t>
    </rPh>
    <rPh sb="14" eb="16">
      <t>ジギョウ</t>
    </rPh>
    <rPh sb="17" eb="19">
      <t>ジッシ</t>
    </rPh>
    <rPh sb="21" eb="23">
      <t>クイキ</t>
    </rPh>
    <rPh sb="29" eb="30">
      <t>テイ</t>
    </rPh>
    <rPh sb="32" eb="34">
      <t>ヒリツ</t>
    </rPh>
    <phoneticPr fontId="2"/>
  </si>
  <si>
    <t>オ÷チ＝ク</t>
    <phoneticPr fontId="2"/>
  </si>
  <si>
    <t>特
例
措
置</t>
    <phoneticPr fontId="2"/>
  </si>
  <si>
    <t>補助ブロック外乗入部分及び同一補助ブロック都道府県外乗入部分以外のキロ程の比率</t>
    <phoneticPr fontId="2"/>
  </si>
  <si>
    <t>（チー（リ＋ヌ））÷チ＝ヲ'</t>
    <phoneticPr fontId="2"/>
  </si>
  <si>
    <t>基準期間の前々年度</t>
    <rPh sb="0" eb="2">
      <t>キジュン</t>
    </rPh>
    <rPh sb="2" eb="4">
      <t>キカン</t>
    </rPh>
    <rPh sb="5" eb="7">
      <t>ゼンゼン</t>
    </rPh>
    <rPh sb="7" eb="9">
      <t>ネンド</t>
    </rPh>
    <phoneticPr fontId="2"/>
  </si>
  <si>
    <t>基準期間の前年度</t>
    <rPh sb="0" eb="2">
      <t>キジュン</t>
    </rPh>
    <rPh sb="2" eb="4">
      <t>キカン</t>
    </rPh>
    <rPh sb="5" eb="8">
      <t>ゼンネンド</t>
    </rPh>
    <rPh sb="6" eb="8">
      <t>ネンド</t>
    </rPh>
    <phoneticPr fontId="2"/>
  </si>
  <si>
    <t>基準期間</t>
    <rPh sb="0" eb="2">
      <t>キジュン</t>
    </rPh>
    <rPh sb="2" eb="4">
      <t>キカン</t>
    </rPh>
    <phoneticPr fontId="2"/>
  </si>
  <si>
    <t>経常収益
ヤ”</t>
    <rPh sb="0" eb="2">
      <t>ケイジョウ</t>
    </rPh>
    <rPh sb="2" eb="4">
      <t>シュウエキ</t>
    </rPh>
    <phoneticPr fontId="2"/>
  </si>
  <si>
    <t>実車走行
キロ
マ”</t>
    <rPh sb="0" eb="2">
      <t>ジッシャ</t>
    </rPh>
    <rPh sb="2" eb="4">
      <t>ソウコウ</t>
    </rPh>
    <phoneticPr fontId="2"/>
  </si>
  <si>
    <t>経常収益
ヤ’</t>
    <rPh sb="0" eb="2">
      <t>ケイジョウ</t>
    </rPh>
    <rPh sb="2" eb="4">
      <t>シュウエキ</t>
    </rPh>
    <phoneticPr fontId="2"/>
  </si>
  <si>
    <t>実車走行
キロ
マ’</t>
    <rPh sb="0" eb="2">
      <t>ジッシャ</t>
    </rPh>
    <rPh sb="2" eb="4">
      <t>ソウコウ</t>
    </rPh>
    <phoneticPr fontId="2"/>
  </si>
  <si>
    <t>経常収益
ヤ</t>
    <rPh sb="0" eb="2">
      <t>ケイジョウ</t>
    </rPh>
    <rPh sb="2" eb="4">
      <t>シュウエキ</t>
    </rPh>
    <phoneticPr fontId="2"/>
  </si>
  <si>
    <t>実車走行
キロ
マ</t>
    <rPh sb="0" eb="2">
      <t>ジッシャ</t>
    </rPh>
    <rPh sb="2" eb="4">
      <t>ソウコウ</t>
    </rPh>
    <phoneticPr fontId="2"/>
  </si>
  <si>
    <t>補助対象系統の実車走行キロ当たり経常収益
ヤ”÷マ”＝d</t>
    <phoneticPr fontId="2"/>
  </si>
  <si>
    <t>補助対象系統の実車走行キロ当たり経常収益
ヤ’÷マ’＝e</t>
    <phoneticPr fontId="2"/>
  </si>
  <si>
    <t>補助対象系統の実車走行キロ当たり経常収益
ヤ÷マ＝f</t>
    <phoneticPr fontId="2"/>
  </si>
  <si>
    <t>補助対象系統のキロ当たり経常収益</t>
    <phoneticPr fontId="2"/>
  </si>
  <si>
    <t>(d+e+f)/3 =ノ</t>
    <phoneticPr fontId="2"/>
  </si>
  <si>
    <t>補助対象
経常収益
の見込額</t>
    <rPh sb="0" eb="2">
      <t>ホジョ</t>
    </rPh>
    <rPh sb="2" eb="4">
      <t>タイショウ</t>
    </rPh>
    <rPh sb="5" eb="7">
      <t>ケイジョウ</t>
    </rPh>
    <rPh sb="7" eb="9">
      <t>シュウエキ</t>
    </rPh>
    <rPh sb="11" eb="13">
      <t>ミコミ</t>
    </rPh>
    <rPh sb="13" eb="14">
      <t>ガク</t>
    </rPh>
    <phoneticPr fontId="2"/>
  </si>
  <si>
    <t>ノ×ワ以上の額：ヨ</t>
    <phoneticPr fontId="2"/>
  </si>
  <si>
    <t>ソのうち補助ブロック外乗入部分及び同一補助ブロック都道府県外乗入部分以外に係るもの</t>
    <phoneticPr fontId="2"/>
  </si>
  <si>
    <t>ソ×ヲ’＝ツ’</t>
    <phoneticPr fontId="2"/>
  </si>
  <si>
    <t>○系統</t>
    <rPh sb="1" eb="3">
      <t>ケイトウ</t>
    </rPh>
    <phoneticPr fontId="2"/>
  </si>
  <si>
    <t xml:space="preserve"> 1.乗合バス事業の収益、実車走行キロについては、高速バス及び 定期観光バス等を除き、費用については、高速バス及び定期観光バス等並びに補助対象期間（補助金交付要綱第５条で定める期間）における補助金交付要綱第２編第１章第３節に係る経常費用を除くこと。</t>
    <rPh sb="63" eb="64">
      <t>トウ</t>
    </rPh>
    <rPh sb="102" eb="103">
      <t>ダイ</t>
    </rPh>
    <rPh sb="104" eb="105">
      <t>ヘン</t>
    </rPh>
    <rPh sb="108" eb="109">
      <t>ダイ</t>
    </rPh>
    <rPh sb="110" eb="111">
      <t>セツ</t>
    </rPh>
    <phoneticPr fontId="2"/>
  </si>
  <si>
    <t xml:space="preserve"> 2.補助対象事業者の決算期間が補助対象期間（補助金交付要綱第５条で定める期間）と相違している事業者にあっては、補助対象期間の仮決算を行い、その損益状況（千円未満の端数は切り捨て）を損益状況欄に記載すること。</t>
    <rPh sb="77" eb="79">
      <t>センエン</t>
    </rPh>
    <rPh sb="79" eb="81">
      <t>ミマン</t>
    </rPh>
    <rPh sb="82" eb="84">
      <t>ハスウ</t>
    </rPh>
    <rPh sb="85" eb="86">
      <t>キ</t>
    </rPh>
    <rPh sb="87" eb="88">
      <t>ス</t>
    </rPh>
    <phoneticPr fontId="2"/>
  </si>
  <si>
    <t xml:space="preserve"> 3.補助対象期間（補助金交付要綱第５条で定める期間）中の乗合バス事業と他の事業を兼業している場合の関連収益及び費用の配分は、昭和52年５月17日付け自総第338号、自旅第151号、自貨第55号によること。なお、これにより会計を整理することができない特別の理由があるときは、国土交通大臣に報告し、その承認を求めること。</t>
    <phoneticPr fontId="2"/>
  </si>
  <si>
    <t xml:space="preserve"> 4.「補助対象期間の前々年度（基準期間）の損益状況」の欄、「基準期間の前年度の損益状況」の欄、「基準期間の前々年度の損益状況」の欄は、消費税相当額を控除した額を記載すること。</t>
    <rPh sb="16" eb="18">
      <t>キジュン</t>
    </rPh>
    <rPh sb="18" eb="20">
      <t>キカン</t>
    </rPh>
    <rPh sb="28" eb="29">
      <t>ラン</t>
    </rPh>
    <rPh sb="31" eb="33">
      <t>キジュン</t>
    </rPh>
    <rPh sb="33" eb="35">
      <t>キカン</t>
    </rPh>
    <rPh sb="36" eb="39">
      <t>ゼンネンド</t>
    </rPh>
    <rPh sb="40" eb="42">
      <t>ソンエキ</t>
    </rPh>
    <rPh sb="42" eb="44">
      <t>ジョウキョウ</t>
    </rPh>
    <rPh sb="46" eb="47">
      <t>ラン</t>
    </rPh>
    <rPh sb="49" eb="51">
      <t>キジュン</t>
    </rPh>
    <rPh sb="51" eb="53">
      <t>キカン</t>
    </rPh>
    <rPh sb="54" eb="56">
      <t>ゼンゼン</t>
    </rPh>
    <rPh sb="56" eb="58">
      <t>ネンド</t>
    </rPh>
    <rPh sb="59" eb="61">
      <t>ソンエキ</t>
    </rPh>
    <rPh sb="61" eb="63">
      <t>ジョウキョウ</t>
    </rPh>
    <phoneticPr fontId="2"/>
  </si>
  <si>
    <t xml:space="preserve"> 5.「補助ブロック名」の欄は、補助金交付要綱別表６の名称を記載すること。</t>
    <phoneticPr fontId="2"/>
  </si>
  <si>
    <t xml:space="preserve"> 6.地域キロ当たり標準経常費用は、補助ブロックを管轄する地方運輸局等が通知した数値によること。</t>
    <rPh sb="34" eb="35">
      <t>トウ</t>
    </rPh>
    <phoneticPr fontId="2"/>
  </si>
  <si>
    <t xml:space="preserve"> 7.申請番号は、事業者ごと、系統ごとに一連番号とすること。なお、１系統が２つ以上の補助ブロックにまたがる場合は、その比率に応じ低い方をカッコ書きの番号とすること。</t>
    <rPh sb="9" eb="12">
      <t>ジギョウシャ</t>
    </rPh>
    <rPh sb="15" eb="17">
      <t>ケイトウ</t>
    </rPh>
    <phoneticPr fontId="2"/>
  </si>
  <si>
    <t xml:space="preserve"> 9.「計画運行回数」の欄には、補助対象期間中の全暦日数における総計画運行回数を記載する。また、カッコ内には１日当り計画運行回数又は平日１日当り計画運行回数のいずれかを記載する。</t>
    <rPh sb="4" eb="6">
      <t>ケイカク</t>
    </rPh>
    <rPh sb="6" eb="8">
      <t>ウンコウ</t>
    </rPh>
    <rPh sb="8" eb="10">
      <t>カイスウ</t>
    </rPh>
    <rPh sb="12" eb="13">
      <t>ラン</t>
    </rPh>
    <rPh sb="16" eb="18">
      <t>ホジョ</t>
    </rPh>
    <rPh sb="18" eb="20">
      <t>タイショウ</t>
    </rPh>
    <rPh sb="20" eb="23">
      <t>キカンチュウ</t>
    </rPh>
    <rPh sb="24" eb="25">
      <t>ゼン</t>
    </rPh>
    <rPh sb="25" eb="26">
      <t>コヨミ</t>
    </rPh>
    <rPh sb="26" eb="28">
      <t>ニッスウ</t>
    </rPh>
    <rPh sb="32" eb="33">
      <t>ソウ</t>
    </rPh>
    <rPh sb="33" eb="35">
      <t>ケイカク</t>
    </rPh>
    <rPh sb="35" eb="37">
      <t>ウンコウ</t>
    </rPh>
    <rPh sb="37" eb="39">
      <t>カイスウ</t>
    </rPh>
    <rPh sb="40" eb="42">
      <t>キサイ</t>
    </rPh>
    <rPh sb="51" eb="52">
      <t>ナイ</t>
    </rPh>
    <rPh sb="55" eb="56">
      <t>ニチ</t>
    </rPh>
    <rPh sb="56" eb="57">
      <t>ア</t>
    </rPh>
    <rPh sb="58" eb="60">
      <t>ケイカク</t>
    </rPh>
    <rPh sb="60" eb="62">
      <t>ウンコウ</t>
    </rPh>
    <rPh sb="62" eb="64">
      <t>カイスウ</t>
    </rPh>
    <rPh sb="64" eb="65">
      <t>マタ</t>
    </rPh>
    <rPh sb="66" eb="68">
      <t>ヘイジツ</t>
    </rPh>
    <rPh sb="69" eb="70">
      <t>ニチ</t>
    </rPh>
    <rPh sb="70" eb="71">
      <t>アタ</t>
    </rPh>
    <rPh sb="72" eb="74">
      <t>ケイカク</t>
    </rPh>
    <rPh sb="74" eb="76">
      <t>ウンコウ</t>
    </rPh>
    <rPh sb="76" eb="78">
      <t>カイスウ</t>
    </rPh>
    <rPh sb="84" eb="86">
      <t>キサイ</t>
    </rPh>
    <phoneticPr fontId="2"/>
  </si>
  <si>
    <t>10.「系統キロ程」の欄、「地域公共交通再編事業を実施する区域におけるキロ程」の欄、「補助ブロック外乗入部分のキロ程」の欄、「都道府県外乗入部分のキロ程」の欄及び「他路線との競合部分に係るキロ程」の欄は、小数点第１位（第２位以下切り捨て）まで算出し、往・復のキロ程が異なる系統については、平均値も記載すること。また、平均値の合計の欄については、往・復の合計の平均値ではなく、各申請系統の往・復の平均値の合計を記載すること。</t>
    <rPh sb="11" eb="12">
      <t>ラン</t>
    </rPh>
    <rPh sb="40" eb="41">
      <t>ラン</t>
    </rPh>
    <rPh sb="60" eb="61">
      <t>ラン</t>
    </rPh>
    <rPh sb="78" eb="79">
      <t>ラン</t>
    </rPh>
    <rPh sb="99" eb="100">
      <t>ラン</t>
    </rPh>
    <phoneticPr fontId="2"/>
  </si>
  <si>
    <t>11.「同一補助ブロック都道府県外乗入部分のキロ程」の欄は、同一補助ブロック内における都道府県外乗入部分のキロ程を記載することとし、補助ブロックが異なる都道府県外乗入部分は（リ）に記載すること。</t>
    <phoneticPr fontId="2"/>
  </si>
  <si>
    <t>12.「他路線との競合部分に係るキロ程」とは、他の運行系統との競合区間の合計が50％以上の生活交通路線であって、当該競合区間の輸送量が１日当たり150人を超える部分のキロ程のことをいい、当該補助ブロック内区間（系統キロ程（チ）－補助ブロック外乗入部分のキロ程（リ）－同一補助ブロック都道府県外乗入部分のキロ程（ヌ））に係るキロ程を記載すること。</t>
    <phoneticPr fontId="2"/>
  </si>
  <si>
    <t>13.「補助ブロック外乗入部分及び都道府県外乗入部分以外のキロ程の比率」の欄、「ソのうち補助ブロック外乗入部分及び同一補助ブロック都道府県外乗入部分以外に係るもの」の欄は、「特例措置」の欄に「１」又は「２」を記載した系統のみ記載すること。</t>
    <rPh sb="83" eb="84">
      <t>ラン</t>
    </rPh>
    <rPh sb="108" eb="110">
      <t>ケイトウ</t>
    </rPh>
    <phoneticPr fontId="2"/>
  </si>
  <si>
    <t>14.「系統キロ程と地域公共交通再編事業を実施する区域におけるキロ程との比率」の欄、「他路線との競合率」の欄、「補助ブロック外乗入部分、都道府県外乗入部分及び他路線との競合部分以外のキロ程の比率」の欄、「補助ブロック外乗入部分及び都道府県外乗入部分以外のキロ程の比率」の欄については、％以下第３位（小数点第４位切り捨て）まで算出して記載すること。</t>
    <rPh sb="40" eb="41">
      <t>ラン</t>
    </rPh>
    <rPh sb="43" eb="44">
      <t>タ</t>
    </rPh>
    <rPh sb="44" eb="46">
      <t>ロセン</t>
    </rPh>
    <rPh sb="48" eb="50">
      <t>キョウゴウ</t>
    </rPh>
    <rPh sb="50" eb="51">
      <t>リツ</t>
    </rPh>
    <rPh sb="53" eb="54">
      <t>ラン</t>
    </rPh>
    <rPh sb="99" eb="100">
      <t>ラン</t>
    </rPh>
    <rPh sb="113" eb="114">
      <t>オヨ</t>
    </rPh>
    <rPh sb="135" eb="136">
      <t>ラン</t>
    </rPh>
    <phoneticPr fontId="2"/>
  </si>
  <si>
    <t>15.「計画実車走行キロ」の欄、「補助対象系統のキロ当たり経常収益」の「実車走行キロ」の欄は、小数点第１位（第２位以下切り捨て）まで算出して記載すること。</t>
    <rPh sb="4" eb="6">
      <t>ケイカク</t>
    </rPh>
    <rPh sb="14" eb="15">
      <t>ラン</t>
    </rPh>
    <rPh sb="36" eb="38">
      <t>ジッシャ</t>
    </rPh>
    <rPh sb="38" eb="40">
      <t>ソウコウ</t>
    </rPh>
    <rPh sb="44" eb="45">
      <t>ラン</t>
    </rPh>
    <phoneticPr fontId="2"/>
  </si>
  <si>
    <t>16.「計画平均乗車密度が５人未満の路線」の欄は、計画平均乗車密度が５人未満の路線についてのみ記載すること。なお、みなし運行回数とは当該運行系統の計画輸送量を５人で除した数値（端数切り捨て）をいう。</t>
    <rPh sb="4" eb="6">
      <t>ケイカク</t>
    </rPh>
    <rPh sb="25" eb="27">
      <t>ケイカク</t>
    </rPh>
    <rPh sb="73" eb="75">
      <t>ケイカク</t>
    </rPh>
    <phoneticPr fontId="2"/>
  </si>
  <si>
    <t>17.「補助対象経費」の欄は、（ネ）（計画平均乗車密度が５人未満の路線）に記載がある場合は（ネ）の金額を記載し、記載がない場合は（ツ）の金額を記載する。また、「特例措置」の欄に「１」を記載した系統については、左記の場合の（ネ）の金額又は（ツ）の金額に、（ツ’）の金額から左記の場合の（ネ）の金額又は（ツ）の金額を控除して得た金額に（ク）の比率を乗じて得た金額を加えた金額を記載する。さらに、「特例措置」の欄に「２」を記載した系統については、（ツ’）の金額を記載する（千円未満の端数は切り捨てること）。</t>
    <rPh sb="19" eb="21">
      <t>ケイカク</t>
    </rPh>
    <rPh sb="86" eb="87">
      <t>ラン</t>
    </rPh>
    <rPh sb="131" eb="133">
      <t>キンガク</t>
    </rPh>
    <rPh sb="135" eb="137">
      <t>サキ</t>
    </rPh>
    <rPh sb="138" eb="140">
      <t>バアイ</t>
    </rPh>
    <rPh sb="145" eb="147">
      <t>キンガク</t>
    </rPh>
    <rPh sb="147" eb="148">
      <t>マタ</t>
    </rPh>
    <rPh sb="153" eb="155">
      <t>キンガク</t>
    </rPh>
    <rPh sb="156" eb="158">
      <t>コウジョ</t>
    </rPh>
    <rPh sb="160" eb="161">
      <t>エ</t>
    </rPh>
    <rPh sb="162" eb="164">
      <t>キンガク</t>
    </rPh>
    <rPh sb="169" eb="171">
      <t>ヒリツ</t>
    </rPh>
    <rPh sb="172" eb="173">
      <t>ジョウ</t>
    </rPh>
    <rPh sb="175" eb="176">
      <t>エ</t>
    </rPh>
    <rPh sb="177" eb="179">
      <t>キンガク</t>
    </rPh>
    <rPh sb="180" eb="181">
      <t>クワ</t>
    </rPh>
    <rPh sb="183" eb="185">
      <t>キンガク</t>
    </rPh>
    <rPh sb="186" eb="188">
      <t>キサイ</t>
    </rPh>
    <rPh sb="202" eb="203">
      <t>ラン</t>
    </rPh>
    <rPh sb="225" eb="227">
      <t>キンガク</t>
    </rPh>
    <rPh sb="228" eb="230">
      <t>キサイ</t>
    </rPh>
    <phoneticPr fontId="2"/>
  </si>
  <si>
    <t>18.「補助対象系統の実車走行キロ当たり経常収益」の欄の（ノ）は、基準期間、基準期間の前年度と基準期間の前々年度の各系統におけるキロ当たり経常収益の実績を平均して算出すること。なお、新設系統で基準期間の実績がない場合は、補助対象経常費用の見込額の１１／２０に相当する額と都道府県協議会等が算出する経常収益の見込額のうち、いずれか高い額を記載すること。
　また、基準期間の前々年度の実績がない場合は、基準期間と基準期間の前年度の実績を平均して算出することとし、基準期間の前年度と基準期間の前々年度のいずれの実績がない場合は、基準期間の実績を記載すること。</t>
    <phoneticPr fontId="2"/>
  </si>
  <si>
    <t>19.「計画額」の欄は、系統ごとに百円単位（0.5千円）まで記載することとし、合計の千円未満の端数は切り捨てること。</t>
    <rPh sb="4" eb="6">
      <t>ケイカク</t>
    </rPh>
    <phoneticPr fontId="2"/>
  </si>
  <si>
    <t>20.計算上生じた単位未満の端数は切り捨てること。</t>
    <phoneticPr fontId="2"/>
  </si>
  <si>
    <t xml:space="preserve"> 1.　補助対象期間（補助金交付要綱第５条で定める期間）の前々年度（基準期間）に係る旅客自動車運送事業等報告規則第２条第２項の「事業報告書」（補助金交付要綱第２編第１章第３節に係る経常費用を除く）及びこれに関連する必要な事項を記載した書類（関連書類）、並びに基準期間の前年度、基準期間の前々年度に係る事業報告書及び関連書類。
　ただし、過去に生活交通確保維持改善計画の認定申請又は補助金交付申請の添付書類として既に提出している場合は、当該書類の添付を省略することができる。</t>
    <rPh sb="29" eb="31">
      <t>ゼンゼン</t>
    </rPh>
    <rPh sb="31" eb="33">
      <t>ネンド</t>
    </rPh>
    <rPh sb="34" eb="36">
      <t>キジュン</t>
    </rPh>
    <rPh sb="36" eb="38">
      <t>キカン</t>
    </rPh>
    <rPh sb="78" eb="79">
      <t>ダイ</t>
    </rPh>
    <rPh sb="80" eb="81">
      <t>ヘン</t>
    </rPh>
    <rPh sb="84" eb="85">
      <t>ダイ</t>
    </rPh>
    <rPh sb="86" eb="87">
      <t>セツ</t>
    </rPh>
    <rPh sb="120" eb="122">
      <t>カンレン</t>
    </rPh>
    <rPh sb="122" eb="124">
      <t>ショルイ</t>
    </rPh>
    <rPh sb="175" eb="177">
      <t>カクホ</t>
    </rPh>
    <rPh sb="177" eb="179">
      <t>イジ</t>
    </rPh>
    <rPh sb="179" eb="181">
      <t>カイゼン</t>
    </rPh>
    <rPh sb="184" eb="186">
      <t>ニンテイ</t>
    </rPh>
    <rPh sb="186" eb="188">
      <t>シンセイ</t>
    </rPh>
    <rPh sb="188" eb="189">
      <t>マタ</t>
    </rPh>
    <rPh sb="190" eb="193">
      <t>ホジョキン</t>
    </rPh>
    <rPh sb="193" eb="195">
      <t>コウフ</t>
    </rPh>
    <rPh sb="195" eb="197">
      <t>シンセイ</t>
    </rPh>
    <rPh sb="217" eb="219">
      <t>トウガイ</t>
    </rPh>
    <rPh sb="219" eb="221">
      <t>ショルイ</t>
    </rPh>
    <phoneticPr fontId="2"/>
  </si>
  <si>
    <t xml:space="preserve"> 2.　補助対象期間（補助金交付要綱第５条で定める期間）の前々年度（基準期間）に係る様式第１－５の運行系統別輸送実績及び平均乗車密度算定表（補助対象路線に係るものに限る）、並びに基準期間の前年度、基準期間の前々年度に係る様式第１－５。
　ただし、過去に生活交通確保維持改善計画の認定申請又は補助金交付申請の添付書類として既に提出している場合は、当該書類の添付を省略することができる。</t>
    <rPh sb="40" eb="41">
      <t>カカ</t>
    </rPh>
    <rPh sb="44" eb="45">
      <t>ダイ</t>
    </rPh>
    <rPh sb="110" eb="112">
      <t>ヨウシキ</t>
    </rPh>
    <rPh sb="112" eb="113">
      <t>ダイ</t>
    </rPh>
    <rPh sb="123" eb="125">
      <t>カコ</t>
    </rPh>
    <rPh sb="139" eb="141">
      <t>ニンテイ</t>
    </rPh>
    <rPh sb="141" eb="143">
      <t>シンセイ</t>
    </rPh>
    <rPh sb="143" eb="144">
      <t>マタ</t>
    </rPh>
    <phoneticPr fontId="2"/>
  </si>
  <si>
    <t>3．地域公共交通再編実施計画の認定を受け、特例措置の適用を受けることとなる場合は、地域公共交通再編実施計画の写し及び認定通知書の写し並びに再編特例を受けようとする系統の再編の概要</t>
    <rPh sb="2" eb="4">
      <t>チイキ</t>
    </rPh>
    <rPh sb="4" eb="6">
      <t>コウキョウ</t>
    </rPh>
    <rPh sb="6" eb="8">
      <t>コウツウ</t>
    </rPh>
    <rPh sb="8" eb="10">
      <t>サイヘン</t>
    </rPh>
    <rPh sb="10" eb="12">
      <t>ジッシ</t>
    </rPh>
    <rPh sb="12" eb="14">
      <t>ケイカク</t>
    </rPh>
    <rPh sb="15" eb="17">
      <t>ニンテイ</t>
    </rPh>
    <rPh sb="18" eb="19">
      <t>ウ</t>
    </rPh>
    <rPh sb="21" eb="23">
      <t>トクレイ</t>
    </rPh>
    <rPh sb="23" eb="25">
      <t>ソチ</t>
    </rPh>
    <rPh sb="26" eb="28">
      <t>テキヨウ</t>
    </rPh>
    <rPh sb="29" eb="30">
      <t>ウ</t>
    </rPh>
    <rPh sb="37" eb="39">
      <t>バアイ</t>
    </rPh>
    <rPh sb="41" eb="43">
      <t>チイキ</t>
    </rPh>
    <rPh sb="43" eb="45">
      <t>コウキョウ</t>
    </rPh>
    <rPh sb="45" eb="47">
      <t>コウツウ</t>
    </rPh>
    <rPh sb="47" eb="49">
      <t>サイヘン</t>
    </rPh>
    <rPh sb="49" eb="51">
      <t>ジッシ</t>
    </rPh>
    <rPh sb="51" eb="53">
      <t>ケイカク</t>
    </rPh>
    <rPh sb="54" eb="55">
      <t>ウツ</t>
    </rPh>
    <rPh sb="56" eb="57">
      <t>オヨ</t>
    </rPh>
    <rPh sb="58" eb="60">
      <t>ニンテイ</t>
    </rPh>
    <rPh sb="60" eb="63">
      <t>ツウチショ</t>
    </rPh>
    <rPh sb="64" eb="65">
      <t>ウツ</t>
    </rPh>
    <rPh sb="66" eb="67">
      <t>ナラ</t>
    </rPh>
    <rPh sb="69" eb="71">
      <t>サイヘン</t>
    </rPh>
    <rPh sb="71" eb="73">
      <t>トクレイ</t>
    </rPh>
    <rPh sb="74" eb="75">
      <t>ウ</t>
    </rPh>
    <rPh sb="81" eb="83">
      <t>ケイトウ</t>
    </rPh>
    <rPh sb="84" eb="86">
      <t>サイヘン</t>
    </rPh>
    <rPh sb="87" eb="89">
      <t>ガイヨウ</t>
    </rPh>
    <phoneticPr fontId="2"/>
  </si>
  <si>
    <t>21.補助対象期間の計画と比較し、翌年度及び翌々年度の計画が同じ若しくは曜日の違いによる運行回数以外に変更がない場合については、その旨を記載することで足りるものとする。
　　（ 記載例 「令和○年度、令和○年度については、令和○年度事業から　土日・祝日の日数による運行回数等の違いを除き、変更がないため省略」）</t>
    <rPh sb="3" eb="5">
      <t>ホジョ</t>
    </rPh>
    <rPh sb="5" eb="7">
      <t>タイショウ</t>
    </rPh>
    <rPh sb="7" eb="9">
      <t>キカン</t>
    </rPh>
    <rPh sb="10" eb="12">
      <t>ケイカク</t>
    </rPh>
    <rPh sb="13" eb="15">
      <t>ヒカク</t>
    </rPh>
    <rPh sb="17" eb="20">
      <t>ヨクネンド</t>
    </rPh>
    <rPh sb="20" eb="21">
      <t>オヨ</t>
    </rPh>
    <rPh sb="22" eb="24">
      <t>ヨクヨク</t>
    </rPh>
    <rPh sb="24" eb="26">
      <t>ネンド</t>
    </rPh>
    <rPh sb="27" eb="29">
      <t>ケイカク</t>
    </rPh>
    <rPh sb="30" eb="31">
      <t>オナ</t>
    </rPh>
    <rPh sb="32" eb="33">
      <t>モ</t>
    </rPh>
    <rPh sb="36" eb="38">
      <t>ヨウビ</t>
    </rPh>
    <rPh sb="39" eb="40">
      <t>チガ</t>
    </rPh>
    <rPh sb="44" eb="46">
      <t>ウンコウ</t>
    </rPh>
    <rPh sb="46" eb="48">
      <t>カイスウ</t>
    </rPh>
    <rPh sb="48" eb="50">
      <t>イガイ</t>
    </rPh>
    <rPh sb="51" eb="53">
      <t>ヘンコウ</t>
    </rPh>
    <rPh sb="56" eb="58">
      <t>バアイ</t>
    </rPh>
    <rPh sb="66" eb="67">
      <t>ムネ</t>
    </rPh>
    <rPh sb="68" eb="70">
      <t>キサイ</t>
    </rPh>
    <rPh sb="75" eb="76">
      <t>タ</t>
    </rPh>
    <rPh sb="89" eb="91">
      <t>キサイ</t>
    </rPh>
    <rPh sb="94" eb="96">
      <t>レイワ</t>
    </rPh>
    <rPh sb="100" eb="102">
      <t>レイワ</t>
    </rPh>
    <rPh sb="111" eb="113">
      <t>レイワ</t>
    </rPh>
    <phoneticPr fontId="2"/>
  </si>
  <si>
    <t xml:space="preserve"> 8.「特例措置」の欄は、地域公共交通再編実施計画の認定を受け、特例措置の適用を受けることとなる場合には「１」を、平成２９年８月２日改正附則第２条の規定に該当する場合には「２」を、補助金交付要綱別表２　５．ただし書きに該当する場合には「３」を記載する。</t>
    <rPh sb="4" eb="6">
      <t>トクレイ</t>
    </rPh>
    <rPh sb="6" eb="8">
      <t>ソチ</t>
    </rPh>
    <rPh sb="10" eb="11">
      <t>ラン</t>
    </rPh>
    <rPh sb="13" eb="15">
      <t>チイキ</t>
    </rPh>
    <rPh sb="15" eb="17">
      <t>コウキョウ</t>
    </rPh>
    <rPh sb="17" eb="19">
      <t>コウツウ</t>
    </rPh>
    <rPh sb="19" eb="21">
      <t>サイヘン</t>
    </rPh>
    <rPh sb="21" eb="23">
      <t>ジッシ</t>
    </rPh>
    <rPh sb="23" eb="25">
      <t>ケイカク</t>
    </rPh>
    <rPh sb="26" eb="28">
      <t>ニンテイ</t>
    </rPh>
    <rPh sb="29" eb="30">
      <t>ウ</t>
    </rPh>
    <rPh sb="32" eb="34">
      <t>トクレイ</t>
    </rPh>
    <rPh sb="34" eb="36">
      <t>ソチ</t>
    </rPh>
    <rPh sb="37" eb="39">
      <t>テキヨウ</t>
    </rPh>
    <rPh sb="40" eb="41">
      <t>ウ</t>
    </rPh>
    <rPh sb="48" eb="50">
      <t>バアイ</t>
    </rPh>
    <rPh sb="63" eb="64">
      <t>ガツ</t>
    </rPh>
    <rPh sb="65" eb="66">
      <t>ニチ</t>
    </rPh>
    <phoneticPr fontId="2"/>
  </si>
  <si>
    <t>計画額</t>
    <rPh sb="0" eb="3">
      <t>ケイカクガク</t>
    </rPh>
    <phoneticPr fontId="2"/>
  </si>
  <si>
    <t>行番号→</t>
    <rPh sb="0" eb="3">
      <t>ギョウバンゴウ</t>
    </rPh>
    <phoneticPr fontId="2"/>
  </si>
  <si>
    <t>～</t>
    <phoneticPr fontId="2"/>
  </si>
  <si>
    <t>合計シートの申請番号</t>
    <rPh sb="0" eb="2">
      <t>ゴウケイ</t>
    </rPh>
    <rPh sb="6" eb="8">
      <t>シンセイ</t>
    </rPh>
    <rPh sb="8" eb="10">
      <t>バンゴウ</t>
    </rPh>
    <phoneticPr fontId="2"/>
  </si>
  <si>
    <t>全体キロに対する市町村内のキロ</t>
    <rPh sb="8" eb="11">
      <t>シチョウソン</t>
    </rPh>
    <rPh sb="11" eb="12">
      <t>ナイ</t>
    </rPh>
    <phoneticPr fontId="2"/>
  </si>
  <si>
    <t>全体キロに対する市町村内のキロ割合</t>
    <rPh sb="8" eb="11">
      <t>シチョウソン</t>
    </rPh>
    <rPh sb="11" eb="12">
      <t>ナイ</t>
    </rPh>
    <rPh sb="15" eb="17">
      <t>ワリアイ</t>
    </rPh>
    <phoneticPr fontId="2"/>
  </si>
  <si>
    <t>往</t>
    <rPh sb="0" eb="1">
      <t>オウ</t>
    </rPh>
    <phoneticPr fontId="2"/>
  </si>
  <si>
    <t>復</t>
    <rPh sb="0" eb="1">
      <t>マタ</t>
    </rPh>
    <phoneticPr fontId="2"/>
  </si>
  <si>
    <t>系統キロ程
（全体キロ）</t>
    <rPh sb="0" eb="2">
      <t>ケイトウ</t>
    </rPh>
    <rPh sb="4" eb="5">
      <t>テイ</t>
    </rPh>
    <rPh sb="7" eb="9">
      <t>ゼンタイ</t>
    </rPh>
    <phoneticPr fontId="2"/>
  </si>
  <si>
    <t>令和９年度</t>
    <rPh sb="0" eb="2">
      <t>レイワ</t>
    </rPh>
    <rPh sb="3" eb="5">
      <t>ネンド</t>
    </rPh>
    <phoneticPr fontId="2"/>
  </si>
  <si>
    <t>※令和10年度、令和11年度については、令和９年度事業から　土日・祝日の日数による運行回数等の違いを除き、変更がないため省略</t>
    <phoneticPr fontId="2"/>
  </si>
  <si>
    <t>（１）基準期間：R7年度実績（R6.10.1～R7.9.30）</t>
    <rPh sb="3" eb="5">
      <t>キジュン</t>
    </rPh>
    <rPh sb="5" eb="7">
      <t>キカン</t>
    </rPh>
    <rPh sb="10" eb="12">
      <t>ネンド</t>
    </rPh>
    <rPh sb="12" eb="14">
      <t>ジッセキ</t>
    </rPh>
    <phoneticPr fontId="2"/>
  </si>
  <si>
    <r>
      <t>補助対象期間の
前々年度(基準期間</t>
    </r>
    <r>
      <rPr>
        <vertAlign val="superscript"/>
        <sz val="9"/>
        <color theme="1"/>
        <rFont val="ＭＳ Ｐゴシック"/>
        <family val="3"/>
        <charset val="128"/>
      </rPr>
      <t>※</t>
    </r>
    <r>
      <rPr>
        <sz val="9"/>
        <color theme="1"/>
        <rFont val="ＭＳ Ｐゴシック"/>
        <family val="3"/>
        <charset val="128"/>
      </rPr>
      <t>)の
損益状況</t>
    </r>
    <rPh sb="0" eb="2">
      <t>ホジョ</t>
    </rPh>
    <rPh sb="2" eb="4">
      <t>タイショウ</t>
    </rPh>
    <rPh sb="4" eb="6">
      <t>キカン</t>
    </rPh>
    <rPh sb="8" eb="10">
      <t>ゼンゼン</t>
    </rPh>
    <rPh sb="10" eb="12">
      <t>ネンド</t>
    </rPh>
    <rPh sb="13" eb="15">
      <t>キジュン</t>
    </rPh>
    <rPh sb="15" eb="17">
      <t>キカン</t>
    </rPh>
    <rPh sb="21" eb="23">
      <t>ソンエキ</t>
    </rPh>
    <rPh sb="23" eb="25">
      <t>ジョウキョウ</t>
    </rPh>
    <phoneticPr fontId="2"/>
  </si>
  <si>
    <t>（２）基準期間の前年度：R6年度実績（R5.10.1～R6.9.30）</t>
    <rPh sb="3" eb="5">
      <t>キジュン</t>
    </rPh>
    <rPh sb="5" eb="7">
      <t>キカン</t>
    </rPh>
    <rPh sb="8" eb="11">
      <t>ゼンネンド</t>
    </rPh>
    <phoneticPr fontId="2"/>
  </si>
  <si>
    <t>（３）基準期間の前々年度：R5年度実績（R4.10.1～R5.9.30）</t>
    <rPh sb="3" eb="5">
      <t>キジュン</t>
    </rPh>
    <rPh sb="5" eb="7">
      <t>キカン</t>
    </rPh>
    <rPh sb="8" eb="10">
      <t>マエマエ</t>
    </rPh>
    <rPh sb="10" eb="12">
      <t>ネンド</t>
    </rPh>
    <rPh sb="15" eb="16">
      <t>ネン</t>
    </rPh>
    <rPh sb="16" eb="17">
      <t>ド</t>
    </rPh>
    <rPh sb="17" eb="19">
      <t>ジッセキ</t>
    </rPh>
    <phoneticPr fontId="2"/>
  </si>
  <si>
    <r>
      <t>（補助対象事業者の「基準期間</t>
    </r>
    <r>
      <rPr>
        <vertAlign val="superscript"/>
        <sz val="9"/>
        <color theme="1"/>
        <rFont val="ＭＳ Ｐゴシック"/>
        <family val="3"/>
        <charset val="128"/>
      </rPr>
      <t>※</t>
    </r>
    <r>
      <rPr>
        <sz val="9"/>
        <color theme="1"/>
        <rFont val="ＭＳ Ｐゴシック"/>
        <family val="3"/>
        <charset val="128"/>
      </rPr>
      <t>を最終年度とする連続した過去３年間」における実車走行キロ当たり経常費用等）</t>
    </r>
    <rPh sb="1" eb="3">
      <t>ホジョ</t>
    </rPh>
    <rPh sb="10" eb="12">
      <t>キジュン</t>
    </rPh>
    <rPh sb="12" eb="14">
      <t>キカン</t>
    </rPh>
    <rPh sb="16" eb="18">
      <t>サイシュウ</t>
    </rPh>
    <rPh sb="18" eb="20">
      <t>ネンド</t>
    </rPh>
    <rPh sb="23" eb="25">
      <t>レンゾク</t>
    </rPh>
    <rPh sb="27" eb="29">
      <t>カコ</t>
    </rPh>
    <rPh sb="30" eb="32">
      <t>ネンカン</t>
    </rPh>
    <rPh sb="50" eb="51">
      <t>トウ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</si>
</sst>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8">
    <numFmt numFmtId="176" formatCode="#,##0;&quot;△ &quot;#,##0"/>
    <numFmt numFmtId="177" formatCode="General&quot;年&quot;&quot;度&quot;"/>
    <numFmt numFmtId="178" formatCode="#,##0_ &quot;円&quot;"/>
    <numFmt numFmtId="179" formatCode="#,##0_ "/>
    <numFmt numFmtId="180" formatCode="#,##0;&quot;▲ &quot;#,##0"/>
    <numFmt numFmtId="181" formatCode="[DBNum3][$-411]#,##0&quot;円&quot;.00&quot;銭&quot;"/>
    <numFmt numFmtId="182" formatCode="#,##0.00_ "/>
    <numFmt numFmtId="183" formatCode="[DBNum3]0.00;[DBNum3]&quot;▲ &quot;0.00"/>
    <numFmt numFmtId="184" formatCode="&quot;往&quot;\ 0.0&quot;km&quot;"/>
    <numFmt numFmtId="185" formatCode="&quot;復&quot;\ 0.0&quot;km&quot;"/>
    <numFmt numFmtId="186" formatCode="0.0&quot;km&quot;"/>
    <numFmt numFmtId="187" formatCode="#,##0.0&quot;km&quot;"/>
    <numFmt numFmtId="188" formatCode="#,##0.0&quot;千&quot;&quot;円&quot;\ "/>
    <numFmt numFmtId="189" formatCode="#,##0&quot;千&quot;&quot;円&quot;\ "/>
    <numFmt numFmtId="190" formatCode="#,##0.000"/>
    <numFmt numFmtId="191" formatCode="#,##0.0&quot;人&quot;"/>
    <numFmt numFmtId="192" formatCode="\(#,##0.0\)"/>
    <numFmt numFmtId="193" formatCode="#,##0.0"/>
    <numFmt numFmtId="194" formatCode="#,##0\ &quot;円&quot;;[Red]\-#,##0\ &quot;円&quot;"/>
    <numFmt numFmtId="195" formatCode="#,##0&quot;円&quot;.00&quot;銭&quot;"/>
    <numFmt numFmtId="196" formatCode="#,##0.0_ "/>
    <numFmt numFmtId="197" formatCode="0.0%"/>
    <numFmt numFmtId="198" formatCode="0.000_ "/>
    <numFmt numFmtId="199" formatCode="0.000%"/>
    <numFmt numFmtId="200" formatCode="#,##0.0_ &quot;km&quot;"/>
    <numFmt numFmtId="201" formatCode="#,##0\ &quot;円&quot;"/>
    <numFmt numFmtId="202" formatCode="0.0_ "/>
    <numFmt numFmtId="203" formatCode="#,##0.0;[Red]\-#,##0.0"/>
  </numFmts>
  <fonts count="16" x14ac:knownFonts="1">
    <font>
      <sz val="11"/>
      <name val="ＭＳ Ｐゴシック"/>
      <family val="3"/>
      <charset val="128"/>
    </font>
    <font>
      <sz val="11"/>
      <name val="ＭＳ Ｐゴシック"/>
      <family val="3"/>
      <charset val="128"/>
    </font>
    <font>
      <sz val="6"/>
      <name val="ＭＳ Ｐゴシック"/>
      <family val="3"/>
      <charset val="128"/>
    </font>
    <font>
      <sz val="8"/>
      <name val="ＭＳ Ｐゴシック"/>
      <family val="3"/>
      <charset val="128"/>
    </font>
    <font>
      <sz val="9"/>
      <name val="ＭＳ Ｐゴシック"/>
      <family val="3"/>
      <charset val="128"/>
    </font>
    <font>
      <vertAlign val="superscript"/>
      <sz val="9"/>
      <name val="ＭＳ Ｐゴシック"/>
      <family val="3"/>
      <charset val="128"/>
    </font>
    <font>
      <sz val="7"/>
      <name val="ＭＳ Ｐゴシック"/>
      <family val="3"/>
      <charset val="128"/>
    </font>
    <font>
      <b/>
      <sz val="9"/>
      <color indexed="81"/>
      <name val="ＭＳ Ｐゴシック"/>
      <family val="3"/>
      <charset val="128"/>
    </font>
    <font>
      <sz val="8"/>
      <color theme="1"/>
      <name val="ＭＳ Ｐゴシック"/>
      <family val="3"/>
      <charset val="128"/>
    </font>
    <font>
      <sz val="11"/>
      <color theme="1"/>
      <name val="ＭＳ Ｐゴシック"/>
      <family val="3"/>
      <charset val="128"/>
    </font>
    <font>
      <sz val="12"/>
      <name val="ＭＳ Ｐゴシック"/>
      <family val="3"/>
      <charset val="128"/>
    </font>
    <font>
      <sz val="8"/>
      <color theme="0"/>
      <name val="ＭＳ Ｐゴシック"/>
      <family val="3"/>
      <charset val="128"/>
    </font>
    <font>
      <sz val="7"/>
      <color theme="0"/>
      <name val="ＭＳ Ｐゴシック"/>
      <family val="3"/>
      <charset val="128"/>
    </font>
    <font>
      <sz val="8"/>
      <color rgb="FFFF0000"/>
      <name val="ＭＳ Ｐゴシック"/>
      <family val="3"/>
      <charset val="128"/>
    </font>
    <font>
      <sz val="9"/>
      <color theme="1"/>
      <name val="ＭＳ Ｐゴシック"/>
      <family val="3"/>
      <charset val="128"/>
    </font>
    <font>
      <vertAlign val="superscript"/>
      <sz val="9"/>
      <color theme="1"/>
      <name val="ＭＳ Ｐゴシック"/>
      <family val="3"/>
      <charset val="128"/>
    </font>
  </fonts>
  <fills count="6">
    <fill>
      <patternFill patternType="none"/>
    </fill>
    <fill>
      <patternFill patternType="gray125"/>
    </fill>
    <fill>
      <patternFill patternType="solid">
        <fgColor theme="9" tint="0.39997558519241921"/>
        <bgColor indexed="64"/>
      </patternFill>
    </fill>
    <fill>
      <patternFill patternType="solid">
        <fgColor theme="0"/>
        <bgColor indexed="64"/>
      </patternFill>
    </fill>
    <fill>
      <patternFill patternType="solid">
        <fgColor rgb="FFFFFF00"/>
        <bgColor indexed="64"/>
      </patternFill>
    </fill>
    <fill>
      <patternFill patternType="solid">
        <fgColor theme="6" tint="0.79998168889431442"/>
        <bgColor indexed="64"/>
      </patternFill>
    </fill>
  </fills>
  <borders count="79">
    <border>
      <left/>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double">
        <color indexed="64"/>
      </right>
      <top/>
      <bottom style="double">
        <color indexed="64"/>
      </bottom>
      <diagonal/>
    </border>
    <border>
      <left/>
      <right style="double">
        <color indexed="64"/>
      </right>
      <top style="double">
        <color indexed="64"/>
      </top>
      <bottom/>
      <diagonal/>
    </border>
    <border>
      <left style="double">
        <color indexed="64"/>
      </left>
      <right/>
      <top style="double">
        <color indexed="64"/>
      </top>
      <bottom/>
      <diagonal/>
    </border>
    <border>
      <left/>
      <right/>
      <top style="double">
        <color indexed="64"/>
      </top>
      <bottom/>
      <diagonal/>
    </border>
    <border>
      <left style="double">
        <color indexed="64"/>
      </left>
      <right/>
      <top/>
      <bottom style="double">
        <color indexed="64"/>
      </bottom>
      <diagonal/>
    </border>
    <border>
      <left/>
      <right/>
      <top/>
      <bottom style="double">
        <color indexed="64"/>
      </bottom>
      <diagonal/>
    </border>
    <border>
      <left style="double">
        <color indexed="64"/>
      </left>
      <right/>
      <top style="thin">
        <color indexed="64"/>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diagonalUp="1">
      <left style="thin">
        <color indexed="64"/>
      </left>
      <right/>
      <top/>
      <bottom style="medium">
        <color indexed="64"/>
      </bottom>
      <diagonal style="thin">
        <color indexed="64"/>
      </diagonal>
    </border>
    <border diagonalUp="1">
      <left/>
      <right style="thin">
        <color indexed="64"/>
      </right>
      <top/>
      <bottom style="medium">
        <color indexed="64"/>
      </bottom>
      <diagonal style="thin">
        <color indexed="64"/>
      </diagonal>
    </border>
    <border>
      <left style="thin">
        <color indexed="64"/>
      </left>
      <right/>
      <top/>
      <bottom style="medium">
        <color indexed="64"/>
      </bottom>
      <diagonal/>
    </border>
    <border diagonalUp="1">
      <left/>
      <right style="medium">
        <color indexed="64"/>
      </right>
      <top/>
      <bottom style="medium">
        <color indexed="64"/>
      </bottom>
      <diagonal style="thin">
        <color indexed="64"/>
      </diagonal>
    </border>
    <border>
      <left style="medium">
        <color indexed="64"/>
      </left>
      <right style="thin">
        <color indexed="64"/>
      </right>
      <top style="thin">
        <color indexed="64"/>
      </top>
      <bottom/>
      <diagonal/>
    </border>
    <border>
      <left style="medium">
        <color indexed="64"/>
      </left>
      <right/>
      <top style="double">
        <color indexed="64"/>
      </top>
      <bottom/>
      <diagonal/>
    </border>
    <border>
      <left/>
      <right style="thin">
        <color indexed="64"/>
      </right>
      <top style="double">
        <color indexed="64"/>
      </top>
      <bottom/>
      <diagonal/>
    </border>
    <border>
      <left style="thin">
        <color indexed="64"/>
      </left>
      <right style="thin">
        <color indexed="64"/>
      </right>
      <top style="double">
        <color indexed="64"/>
      </top>
      <bottom style="thin">
        <color indexed="64"/>
      </bottom>
      <diagonal/>
    </border>
    <border diagonalUp="1">
      <left style="thin">
        <color indexed="64"/>
      </left>
      <right/>
      <top style="double">
        <color indexed="64"/>
      </top>
      <bottom/>
      <diagonal style="thin">
        <color indexed="64"/>
      </diagonal>
    </border>
    <border diagonalUp="1">
      <left/>
      <right style="thin">
        <color indexed="64"/>
      </right>
      <top style="double">
        <color indexed="64"/>
      </top>
      <bottom/>
      <diagonal style="thin">
        <color indexed="64"/>
      </diagonal>
    </border>
    <border>
      <left style="thin">
        <color indexed="64"/>
      </left>
      <right/>
      <top style="double">
        <color indexed="64"/>
      </top>
      <bottom/>
      <diagonal/>
    </border>
    <border diagonalUp="1">
      <left/>
      <right style="medium">
        <color indexed="64"/>
      </right>
      <top style="double">
        <color indexed="64"/>
      </top>
      <bottom/>
      <diagonal style="thin">
        <color indexed="64"/>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diagonalUp="1">
      <left style="thin">
        <color indexed="64"/>
      </left>
      <right/>
      <top style="double">
        <color indexed="64"/>
      </top>
      <bottom style="medium">
        <color indexed="64"/>
      </bottom>
      <diagonal style="thin">
        <color indexed="64"/>
      </diagonal>
    </border>
    <border diagonalUp="1">
      <left/>
      <right/>
      <top style="double">
        <color indexed="64"/>
      </top>
      <bottom style="medium">
        <color indexed="64"/>
      </bottom>
      <diagonal style="thin">
        <color indexed="64"/>
      </diagonal>
    </border>
    <border diagonalUp="1">
      <left/>
      <right style="medium">
        <color indexed="64"/>
      </right>
      <top style="double">
        <color indexed="64"/>
      </top>
      <bottom style="medium">
        <color indexed="64"/>
      </bottom>
      <diagonal style="thin">
        <color indexed="64"/>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diagonalUp="1">
      <left/>
      <right style="thin">
        <color indexed="64"/>
      </right>
      <top style="double">
        <color indexed="64"/>
      </top>
      <bottom style="medium">
        <color indexed="64"/>
      </bottom>
      <diagonal style="thin">
        <color indexed="64"/>
      </diagonal>
    </border>
    <border>
      <left style="medium">
        <color indexed="64"/>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xf numFmtId="9" fontId="1" fillId="0" borderId="0" applyFont="0" applyFill="0" applyBorder="0" applyAlignment="0" applyProtection="0">
      <alignment vertical="center"/>
    </xf>
  </cellStyleXfs>
  <cellXfs count="571">
    <xf numFmtId="0" fontId="0" fillId="0" borderId="0" xfId="0">
      <alignment vertical="center"/>
    </xf>
    <xf numFmtId="0" fontId="3" fillId="0" borderId="0" xfId="0" applyFont="1">
      <alignment vertical="center"/>
    </xf>
    <xf numFmtId="0" fontId="3" fillId="0" borderId="0" xfId="0" applyFont="1" applyAlignment="1">
      <alignment horizontal="right" vertical="center"/>
    </xf>
    <xf numFmtId="0" fontId="4" fillId="0" borderId="0" xfId="0" applyFont="1" applyAlignment="1">
      <alignment vertical="center" justifyLastLine="1"/>
    </xf>
    <xf numFmtId="176" fontId="4" fillId="0" borderId="0" xfId="0" applyNumberFormat="1" applyFont="1">
      <alignment vertical="center"/>
    </xf>
    <xf numFmtId="0" fontId="4" fillId="0" borderId="0" xfId="0" applyFont="1">
      <alignment vertical="center"/>
    </xf>
    <xf numFmtId="0" fontId="4" fillId="0" borderId="0" xfId="0" applyFont="1" applyAlignment="1">
      <alignment vertical="center" wrapText="1"/>
    </xf>
    <xf numFmtId="0" fontId="4" fillId="0" borderId="0" xfId="0" applyFont="1" applyAlignment="1">
      <alignment vertical="center" shrinkToFit="1"/>
    </xf>
    <xf numFmtId="0" fontId="4" fillId="0" borderId="0" xfId="0" applyFont="1" applyAlignment="1">
      <alignment horizontal="center" vertical="center"/>
    </xf>
    <xf numFmtId="40" fontId="0" fillId="0" borderId="0" xfId="1" applyNumberFormat="1" applyFont="1" applyFill="1" applyProtection="1">
      <alignment vertical="center"/>
    </xf>
    <xf numFmtId="0" fontId="4" fillId="0" borderId="1" xfId="0" applyFont="1" applyBorder="1" applyAlignment="1">
      <alignment horizontal="center" vertical="center" shrinkToFit="1"/>
    </xf>
    <xf numFmtId="40" fontId="2" fillId="0" borderId="5" xfId="1" applyNumberFormat="1" applyFont="1" applyFill="1" applyBorder="1" applyProtection="1">
      <alignment vertical="center"/>
    </xf>
    <xf numFmtId="0" fontId="2" fillId="0" borderId="5" xfId="0" applyFont="1" applyBorder="1">
      <alignment vertical="center"/>
    </xf>
    <xf numFmtId="181" fontId="4" fillId="0" borderId="5" xfId="0" applyNumberFormat="1" applyFont="1" applyBorder="1" applyAlignment="1">
      <alignment horizontal="right" vertical="center"/>
    </xf>
    <xf numFmtId="0" fontId="4" fillId="0" borderId="0" xfId="0" applyFont="1" applyAlignment="1">
      <alignment horizontal="center" vertical="center" shrinkToFit="1"/>
    </xf>
    <xf numFmtId="182" fontId="4" fillId="0" borderId="0" xfId="0" applyNumberFormat="1" applyFont="1" applyAlignment="1">
      <alignment horizontal="right" vertical="center" shrinkToFit="1"/>
    </xf>
    <xf numFmtId="0" fontId="4" fillId="0" borderId="16" xfId="0" applyFont="1" applyBorder="1" applyAlignment="1">
      <alignment horizontal="center" vertical="center" shrinkToFit="1"/>
    </xf>
    <xf numFmtId="0" fontId="4" fillId="0" borderId="9" xfId="0" applyFont="1" applyBorder="1" applyAlignment="1">
      <alignment horizontal="center" vertical="center" shrinkToFit="1"/>
    </xf>
    <xf numFmtId="0" fontId="4" fillId="0" borderId="21" xfId="0" applyFont="1" applyBorder="1" applyAlignment="1">
      <alignment horizontal="center" vertical="center" shrinkToFit="1"/>
    </xf>
    <xf numFmtId="0" fontId="4" fillId="0" borderId="8" xfId="0" applyFont="1" applyBorder="1" applyAlignment="1">
      <alignment horizontal="center" vertical="center" shrinkToFit="1"/>
    </xf>
    <xf numFmtId="179" fontId="4" fillId="0" borderId="0" xfId="0" applyNumberFormat="1" applyFont="1" applyAlignment="1">
      <alignment vertical="center" wrapText="1"/>
    </xf>
    <xf numFmtId="179" fontId="4" fillId="0" borderId="15" xfId="0" applyNumberFormat="1" applyFont="1" applyBorder="1" applyAlignment="1">
      <alignment vertical="center" wrapText="1"/>
    </xf>
    <xf numFmtId="0" fontId="0" fillId="0" borderId="0" xfId="0" applyProtection="1">
      <alignment vertical="center"/>
      <protection locked="0"/>
    </xf>
    <xf numFmtId="40" fontId="4" fillId="0" borderId="0" xfId="1" applyNumberFormat="1" applyFont="1" applyFill="1" applyProtection="1">
      <alignment vertical="center"/>
    </xf>
    <xf numFmtId="0" fontId="4" fillId="0" borderId="0" xfId="0" applyFont="1" applyProtection="1">
      <alignment vertical="center"/>
      <protection locked="0"/>
    </xf>
    <xf numFmtId="40" fontId="0" fillId="0" borderId="5" xfId="1" applyNumberFormat="1" applyFont="1" applyFill="1" applyBorder="1" applyProtection="1">
      <alignment vertical="center"/>
    </xf>
    <xf numFmtId="181" fontId="4" fillId="0" borderId="5" xfId="1" applyNumberFormat="1" applyFont="1" applyFill="1" applyBorder="1" applyProtection="1">
      <alignment vertical="center"/>
    </xf>
    <xf numFmtId="40" fontId="4" fillId="0" borderId="5" xfId="1" applyNumberFormat="1" applyFont="1" applyFill="1" applyBorder="1" applyProtection="1">
      <alignment vertical="center"/>
    </xf>
    <xf numFmtId="40" fontId="2" fillId="0" borderId="5" xfId="1" applyNumberFormat="1" applyFont="1" applyFill="1" applyBorder="1" applyAlignment="1" applyProtection="1">
      <alignment vertical="center" wrapText="1"/>
    </xf>
    <xf numFmtId="0" fontId="2" fillId="0" borderId="5" xfId="0" applyFont="1" applyBorder="1" applyAlignment="1">
      <alignment vertical="center" wrapText="1"/>
    </xf>
    <xf numFmtId="0" fontId="4" fillId="0" borderId="5" xfId="0" applyFont="1" applyBorder="1" applyProtection="1">
      <alignment vertical="center"/>
      <protection locked="0"/>
    </xf>
    <xf numFmtId="0" fontId="0" fillId="0" borderId="5" xfId="0" applyBorder="1" applyAlignment="1">
      <alignment horizontal="center" vertical="center" wrapText="1" shrinkToFit="1"/>
    </xf>
    <xf numFmtId="0" fontId="0" fillId="0" borderId="2" xfId="0" applyBorder="1" applyAlignment="1">
      <alignment horizontal="center" vertical="center" wrapText="1" shrinkToFit="1"/>
    </xf>
    <xf numFmtId="177" fontId="0" fillId="0" borderId="0" xfId="0" applyNumberFormat="1" applyAlignment="1">
      <alignment horizontal="center" vertical="center"/>
    </xf>
    <xf numFmtId="0" fontId="9" fillId="0" borderId="0" xfId="0" applyFont="1">
      <alignment vertical="center"/>
    </xf>
    <xf numFmtId="0" fontId="3" fillId="0" borderId="0" xfId="0" applyFont="1" applyAlignment="1">
      <alignment horizontal="center" vertical="center"/>
    </xf>
    <xf numFmtId="188" fontId="3" fillId="0" borderId="0" xfId="0" applyNumberFormat="1" applyFont="1" applyAlignment="1">
      <alignment horizontal="right" vertical="center" shrinkToFit="1"/>
    </xf>
    <xf numFmtId="189" fontId="3" fillId="0" borderId="0" xfId="0" applyNumberFormat="1" applyFont="1" applyAlignment="1">
      <alignment horizontal="right" vertical="center" shrinkToFit="1"/>
    </xf>
    <xf numFmtId="192" fontId="4" fillId="0" borderId="12" xfId="0" applyNumberFormat="1" applyFont="1" applyBorder="1" applyAlignment="1" applyProtection="1">
      <alignment horizontal="center" vertical="center" shrinkToFit="1"/>
      <protection locked="0"/>
    </xf>
    <xf numFmtId="0" fontId="3" fillId="0" borderId="0" xfId="0" applyFont="1" applyAlignment="1">
      <alignment horizontal="center" vertical="center" wrapText="1"/>
    </xf>
    <xf numFmtId="0" fontId="0" fillId="0" borderId="8" xfId="0" applyBorder="1">
      <alignment vertical="center"/>
    </xf>
    <xf numFmtId="0" fontId="3" fillId="2" borderId="12" xfId="0" applyFont="1" applyFill="1" applyBorder="1" applyAlignment="1">
      <alignment vertical="center" wrapText="1"/>
    </xf>
    <xf numFmtId="0" fontId="3" fillId="2" borderId="14" xfId="0" applyFont="1" applyFill="1" applyBorder="1" applyAlignment="1">
      <alignment vertical="center" wrapText="1"/>
    </xf>
    <xf numFmtId="0" fontId="10" fillId="0" borderId="0" xfId="0" applyFont="1">
      <alignment vertical="center"/>
    </xf>
    <xf numFmtId="192" fontId="4" fillId="0" borderId="10" xfId="0" applyNumberFormat="1" applyFont="1" applyBorder="1" applyAlignment="1" applyProtection="1">
      <alignment horizontal="center" vertical="center" shrinkToFit="1"/>
      <protection locked="0"/>
    </xf>
    <xf numFmtId="0" fontId="3" fillId="0" borderId="36" xfId="0" applyFont="1" applyBorder="1" applyAlignment="1">
      <alignment horizontal="center" vertical="center" wrapText="1" shrinkToFit="1"/>
    </xf>
    <xf numFmtId="0" fontId="3" fillId="0" borderId="48" xfId="0" applyFont="1" applyBorder="1" applyAlignment="1">
      <alignment horizontal="center" vertical="center" wrapText="1" shrinkToFit="1"/>
    </xf>
    <xf numFmtId="0" fontId="0" fillId="0" borderId="3" xfId="0" applyBorder="1" applyAlignment="1">
      <alignment horizontal="center" vertical="center" wrapText="1" shrinkToFit="1"/>
    </xf>
    <xf numFmtId="0" fontId="0" fillId="0" borderId="7" xfId="0" applyBorder="1" applyAlignment="1">
      <alignment horizontal="center" vertical="center" wrapText="1" shrinkToFit="1"/>
    </xf>
    <xf numFmtId="194" fontId="0" fillId="0" borderId="0" xfId="0" applyNumberFormat="1">
      <alignment vertical="center"/>
    </xf>
    <xf numFmtId="0" fontId="3" fillId="0" borderId="0" xfId="0" applyFont="1" applyAlignment="1">
      <alignment vertical="center" wrapText="1"/>
    </xf>
    <xf numFmtId="0" fontId="3" fillId="2" borderId="10"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34" xfId="0" applyFont="1" applyFill="1" applyBorder="1" applyAlignment="1">
      <alignment horizontal="center" vertical="center" wrapText="1"/>
    </xf>
    <xf numFmtId="0" fontId="3" fillId="2" borderId="0" xfId="0" applyFont="1" applyFill="1" applyAlignment="1">
      <alignment horizontal="center" vertical="center" wrapText="1"/>
    </xf>
    <xf numFmtId="0" fontId="0" fillId="0" borderId="41" xfId="0" applyBorder="1">
      <alignment vertical="center"/>
    </xf>
    <xf numFmtId="0" fontId="4" fillId="0" borderId="10" xfId="0" applyFont="1" applyBorder="1" applyAlignment="1">
      <alignment vertical="center" wrapText="1"/>
    </xf>
    <xf numFmtId="183" fontId="4" fillId="0" borderId="10" xfId="0" applyNumberFormat="1" applyFont="1" applyBorder="1">
      <alignment vertical="center"/>
    </xf>
    <xf numFmtId="183" fontId="4" fillId="0" borderId="0" xfId="0" applyNumberFormat="1" applyFont="1">
      <alignment vertical="center"/>
    </xf>
    <xf numFmtId="0" fontId="2" fillId="2" borderId="10"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11" xfId="0" applyFont="1" applyFill="1" applyBorder="1" applyAlignment="1">
      <alignment horizontal="center" vertical="center" wrapText="1"/>
    </xf>
    <xf numFmtId="0" fontId="3" fillId="2" borderId="10" xfId="0" applyFont="1" applyFill="1" applyBorder="1" applyAlignment="1">
      <alignment horizontal="left" vertical="center" wrapText="1"/>
    </xf>
    <xf numFmtId="0" fontId="3" fillId="2" borderId="0" xfId="0" applyFont="1" applyFill="1" applyAlignment="1">
      <alignment horizontal="left" vertical="center" wrapText="1"/>
    </xf>
    <xf numFmtId="0" fontId="3" fillId="2" borderId="11" xfId="0" applyFont="1" applyFill="1" applyBorder="1" applyAlignment="1">
      <alignment horizontal="left" vertical="center" wrapText="1"/>
    </xf>
    <xf numFmtId="0" fontId="3" fillId="2" borderId="10" xfId="0" applyFont="1" applyFill="1" applyBorder="1" applyAlignment="1">
      <alignment horizontal="center" vertical="center" shrinkToFit="1"/>
    </xf>
    <xf numFmtId="0" fontId="3" fillId="2" borderId="0" xfId="0" applyFont="1" applyFill="1" applyAlignment="1">
      <alignment horizontal="center" vertical="center" shrinkToFit="1"/>
    </xf>
    <xf numFmtId="0" fontId="3" fillId="2" borderId="11" xfId="0" applyFont="1" applyFill="1" applyBorder="1" applyAlignment="1">
      <alignment horizontal="center" vertical="center" shrinkToFit="1"/>
    </xf>
    <xf numFmtId="0" fontId="3" fillId="2" borderId="37" xfId="0" applyFont="1" applyFill="1" applyBorder="1" applyAlignment="1">
      <alignment horizontal="center" vertical="center" wrapText="1"/>
    </xf>
    <xf numFmtId="0" fontId="2" fillId="3" borderId="0" xfId="0" applyFont="1" applyFill="1" applyAlignment="1">
      <alignment horizontal="center" vertical="center" wrapText="1"/>
    </xf>
    <xf numFmtId="0" fontId="11" fillId="0" borderId="0" xfId="0" applyFont="1" applyAlignment="1">
      <alignment horizontal="left" vertical="center" wrapText="1"/>
    </xf>
    <xf numFmtId="0" fontId="13" fillId="3" borderId="0" xfId="0" applyFont="1" applyFill="1" applyAlignment="1">
      <alignment vertical="center" wrapText="1"/>
    </xf>
    <xf numFmtId="202" fontId="4" fillId="3" borderId="7" xfId="0" applyNumberFormat="1" applyFont="1" applyFill="1" applyBorder="1" applyProtection="1">
      <alignment vertical="center"/>
      <protection locked="0"/>
    </xf>
    <xf numFmtId="0" fontId="4" fillId="0" borderId="0" xfId="0" applyFont="1" applyAlignment="1" applyProtection="1">
      <alignment horizontal="center" vertical="center"/>
      <protection locked="0"/>
    </xf>
    <xf numFmtId="0" fontId="4" fillId="0" borderId="0" xfId="0" applyFont="1" applyAlignment="1">
      <alignment horizontal="right" vertical="center"/>
    </xf>
    <xf numFmtId="0" fontId="0" fillId="0" borderId="0" xfId="0" applyAlignment="1">
      <alignment horizontal="right" vertical="center"/>
    </xf>
    <xf numFmtId="0" fontId="3" fillId="0" borderId="0" xfId="0" applyFont="1" applyAlignment="1" applyProtection="1">
      <alignment horizontal="center" vertical="center"/>
      <protection locked="0"/>
    </xf>
    <xf numFmtId="0" fontId="11" fillId="0" borderId="0" xfId="0" applyFont="1" applyAlignment="1">
      <alignment vertical="center" wrapText="1"/>
    </xf>
    <xf numFmtId="0" fontId="12" fillId="0" borderId="0" xfId="0" applyFont="1" applyAlignment="1">
      <alignment vertical="center" wrapText="1"/>
    </xf>
    <xf numFmtId="194" fontId="3" fillId="3" borderId="0" xfId="0" applyNumberFormat="1" applyFont="1" applyFill="1" applyAlignment="1">
      <alignment vertical="center" shrinkToFit="1"/>
    </xf>
    <xf numFmtId="202" fontId="4" fillId="0" borderId="7" xfId="0" applyNumberFormat="1" applyFont="1" applyBorder="1" applyProtection="1">
      <alignment vertical="center"/>
      <protection locked="0"/>
    </xf>
    <xf numFmtId="0" fontId="3" fillId="5" borderId="36" xfId="0" applyFont="1" applyFill="1" applyBorder="1" applyAlignment="1">
      <alignment horizontal="center" vertical="center" wrapText="1" shrinkToFit="1"/>
    </xf>
    <xf numFmtId="0" fontId="0" fillId="5" borderId="5" xfId="0" applyFill="1" applyBorder="1" applyAlignment="1">
      <alignment horizontal="center" vertical="center" wrapText="1" shrinkToFit="1"/>
    </xf>
    <xf numFmtId="0" fontId="3" fillId="5" borderId="48" xfId="0" applyFont="1" applyFill="1" applyBorder="1" applyAlignment="1">
      <alignment horizontal="center" vertical="center" wrapText="1" shrinkToFit="1"/>
    </xf>
    <xf numFmtId="0" fontId="0" fillId="5" borderId="3" xfId="0" applyFill="1" applyBorder="1" applyAlignment="1">
      <alignment horizontal="center" vertical="center" wrapText="1" shrinkToFit="1"/>
    </xf>
    <xf numFmtId="0" fontId="3" fillId="5" borderId="76" xfId="0" applyFont="1" applyFill="1" applyBorder="1" applyAlignment="1">
      <alignment vertical="center" shrinkToFit="1"/>
    </xf>
    <xf numFmtId="0" fontId="3" fillId="5" borderId="77" xfId="0" applyFont="1" applyFill="1" applyBorder="1" applyAlignment="1">
      <alignment vertical="center" shrinkToFit="1"/>
    </xf>
    <xf numFmtId="0" fontId="3" fillId="5" borderId="78" xfId="0" applyFont="1" applyFill="1" applyBorder="1" applyAlignment="1">
      <alignment vertical="center" shrinkToFit="1"/>
    </xf>
    <xf numFmtId="199" fontId="0" fillId="5" borderId="77" xfId="3" applyNumberFormat="1" applyFont="1" applyFill="1" applyBorder="1">
      <alignment vertical="center"/>
    </xf>
    <xf numFmtId="194" fontId="3" fillId="0" borderId="0" xfId="0" applyNumberFormat="1" applyFont="1" applyAlignment="1">
      <alignment horizontal="right" vertical="center"/>
    </xf>
    <xf numFmtId="203" fontId="0" fillId="0" borderId="76" xfId="1" applyNumberFormat="1" applyFont="1" applyFill="1" applyBorder="1" applyAlignment="1">
      <alignment vertical="center"/>
    </xf>
    <xf numFmtId="203" fontId="0" fillId="0" borderId="77" xfId="1" applyNumberFormat="1" applyFont="1" applyFill="1" applyBorder="1" applyAlignment="1">
      <alignment vertical="center"/>
    </xf>
    <xf numFmtId="0" fontId="14" fillId="0" borderId="0" xfId="0" applyFont="1" applyAlignment="1">
      <alignment vertical="center" justifyLastLine="1"/>
    </xf>
    <xf numFmtId="0" fontId="14" fillId="0" borderId="1" xfId="0" applyFont="1" applyBorder="1" applyAlignment="1">
      <alignment horizontal="center" vertical="center" shrinkToFit="1"/>
    </xf>
    <xf numFmtId="0" fontId="14" fillId="0" borderId="0" xfId="0" applyFont="1">
      <alignment vertical="center"/>
    </xf>
    <xf numFmtId="0" fontId="14" fillId="0" borderId="9" xfId="0" applyFont="1" applyBorder="1" applyAlignment="1">
      <alignment horizontal="center" vertical="center" shrinkToFit="1"/>
    </xf>
    <xf numFmtId="0" fontId="14" fillId="0" borderId="16" xfId="0" applyFont="1" applyBorder="1" applyAlignment="1">
      <alignment horizontal="center" vertical="center" shrinkToFit="1"/>
    </xf>
    <xf numFmtId="0" fontId="14" fillId="0" borderId="21" xfId="0" applyFont="1" applyBorder="1" applyAlignment="1">
      <alignment horizontal="center" vertical="center" shrinkToFit="1"/>
    </xf>
    <xf numFmtId="0" fontId="14" fillId="0" borderId="8" xfId="0" applyFont="1" applyBorder="1" applyAlignment="1">
      <alignment horizontal="center" vertical="center" shrinkToFit="1"/>
    </xf>
    <xf numFmtId="0" fontId="9" fillId="0" borderId="8" xfId="0" applyFont="1" applyBorder="1">
      <alignment vertical="center"/>
    </xf>
    <xf numFmtId="0" fontId="14" fillId="0" borderId="0" xfId="0" applyFont="1" applyAlignment="1">
      <alignment vertical="center" shrinkToFit="1"/>
    </xf>
    <xf numFmtId="179" fontId="14" fillId="0" borderId="15" xfId="0" applyNumberFormat="1" applyFont="1" applyBorder="1" applyAlignment="1">
      <alignment vertical="center" wrapText="1"/>
    </xf>
    <xf numFmtId="179" fontId="14" fillId="0" borderId="0" xfId="0" applyNumberFormat="1" applyFont="1" applyAlignment="1">
      <alignment vertical="center" wrapText="1"/>
    </xf>
    <xf numFmtId="0" fontId="14" fillId="0" borderId="0" xfId="0" applyFont="1" applyAlignment="1">
      <alignment horizontal="center" vertical="center" shrinkToFit="1"/>
    </xf>
    <xf numFmtId="0" fontId="14" fillId="0" borderId="0" xfId="0" applyFont="1" applyAlignment="1">
      <alignment horizontal="center" vertical="center"/>
    </xf>
    <xf numFmtId="182" fontId="14" fillId="0" borderId="0" xfId="0" applyNumberFormat="1" applyFont="1" applyAlignment="1">
      <alignment horizontal="right" vertical="center" shrinkToFit="1"/>
    </xf>
    <xf numFmtId="176" fontId="14" fillId="0" borderId="0" xfId="0" applyNumberFormat="1" applyFont="1">
      <alignment vertical="center"/>
    </xf>
    <xf numFmtId="0" fontId="14" fillId="0" borderId="0" xfId="0" applyFont="1" applyAlignment="1">
      <alignment vertical="center" wrapText="1"/>
    </xf>
    <xf numFmtId="0" fontId="14" fillId="0" borderId="10" xfId="0" applyFont="1" applyBorder="1" applyAlignment="1">
      <alignment vertical="center" wrapText="1"/>
    </xf>
    <xf numFmtId="183" fontId="14" fillId="0" borderId="10" xfId="0" applyNumberFormat="1" applyFont="1" applyBorder="1">
      <alignment vertical="center"/>
    </xf>
    <xf numFmtId="183" fontId="14" fillId="0" borderId="0" xfId="0" applyNumberFormat="1" applyFont="1">
      <alignment vertical="center"/>
    </xf>
    <xf numFmtId="0" fontId="8" fillId="0" borderId="0" xfId="0" applyFont="1">
      <alignment vertical="center"/>
    </xf>
    <xf numFmtId="0" fontId="4" fillId="0" borderId="2" xfId="0" applyFont="1" applyBorder="1" applyAlignment="1" applyProtection="1">
      <alignment horizontal="center" vertical="center"/>
      <protection locked="0"/>
    </xf>
    <xf numFmtId="0" fontId="4" fillId="0" borderId="6" xfId="0" applyFont="1" applyBorder="1" applyAlignment="1" applyProtection="1">
      <alignment horizontal="center" vertical="center"/>
      <protection locked="0"/>
    </xf>
    <xf numFmtId="0" fontId="4" fillId="0" borderId="2" xfId="0" applyFont="1" applyBorder="1" applyAlignment="1">
      <alignment horizontal="right" vertical="center"/>
    </xf>
    <xf numFmtId="0" fontId="4" fillId="0" borderId="6" xfId="0" applyFont="1" applyBorder="1" applyAlignment="1">
      <alignment horizontal="right" vertical="center"/>
    </xf>
    <xf numFmtId="0" fontId="4" fillId="0" borderId="1" xfId="0" applyFont="1" applyBorder="1" applyAlignment="1">
      <alignment horizontal="right" vertical="center"/>
    </xf>
    <xf numFmtId="0" fontId="14" fillId="2" borderId="7" xfId="0" applyFont="1" applyFill="1" applyBorder="1" applyAlignment="1">
      <alignment horizontal="center" vertical="center"/>
    </xf>
    <xf numFmtId="0" fontId="14" fillId="2" borderId="8" xfId="0" applyFont="1" applyFill="1" applyBorder="1" applyAlignment="1">
      <alignment horizontal="center" vertical="center"/>
    </xf>
    <xf numFmtId="0" fontId="14" fillId="2" borderId="9" xfId="0" applyFont="1" applyFill="1" applyBorder="1" applyAlignment="1">
      <alignment horizontal="center" vertical="center"/>
    </xf>
    <xf numFmtId="0" fontId="14" fillId="2" borderId="12" xfId="0" applyFont="1" applyFill="1" applyBorder="1" applyAlignment="1">
      <alignment horizontal="center" vertical="center"/>
    </xf>
    <xf numFmtId="0" fontId="14" fillId="2" borderId="13" xfId="0" applyFont="1" applyFill="1" applyBorder="1" applyAlignment="1">
      <alignment horizontal="center" vertical="center"/>
    </xf>
    <xf numFmtId="0" fontId="14" fillId="2" borderId="14" xfId="0" applyFont="1" applyFill="1" applyBorder="1" applyAlignment="1">
      <alignment horizontal="center" vertical="center"/>
    </xf>
    <xf numFmtId="0" fontId="14" fillId="2" borderId="7" xfId="0" applyFont="1" applyFill="1" applyBorder="1" applyAlignment="1">
      <alignment horizontal="center" vertical="center" wrapText="1"/>
    </xf>
    <xf numFmtId="0" fontId="14" fillId="2" borderId="8" xfId="0" applyFont="1" applyFill="1" applyBorder="1" applyAlignment="1">
      <alignment horizontal="center" vertical="center" wrapText="1"/>
    </xf>
    <xf numFmtId="0" fontId="14" fillId="2" borderId="9" xfId="0" applyFont="1" applyFill="1" applyBorder="1" applyAlignment="1">
      <alignment horizontal="center" vertical="center" wrapText="1"/>
    </xf>
    <xf numFmtId="0" fontId="14" fillId="2" borderId="12" xfId="0" applyFont="1" applyFill="1" applyBorder="1" applyAlignment="1">
      <alignment horizontal="center" vertical="center" wrapText="1"/>
    </xf>
    <xf numFmtId="0" fontId="14" fillId="2" borderId="13" xfId="0" applyFont="1" applyFill="1" applyBorder="1" applyAlignment="1">
      <alignment horizontal="center" vertical="center" wrapText="1"/>
    </xf>
    <xf numFmtId="0" fontId="14" fillId="2" borderId="14"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8" fillId="2" borderId="8" xfId="0" applyFont="1" applyFill="1" applyBorder="1" applyAlignment="1">
      <alignment horizontal="center" vertical="center" wrapText="1"/>
    </xf>
    <xf numFmtId="0" fontId="8" fillId="2" borderId="9" xfId="0" applyFont="1" applyFill="1" applyBorder="1" applyAlignment="1">
      <alignment horizontal="center" vertical="center" wrapText="1"/>
    </xf>
    <xf numFmtId="0" fontId="8" fillId="2" borderId="12" xfId="0" applyFont="1" applyFill="1" applyBorder="1" applyAlignment="1">
      <alignment horizontal="center" vertical="center" wrapText="1"/>
    </xf>
    <xf numFmtId="0" fontId="8" fillId="2" borderId="13" xfId="0" applyFont="1" applyFill="1" applyBorder="1" applyAlignment="1">
      <alignment horizontal="center" vertical="center" wrapText="1"/>
    </xf>
    <xf numFmtId="0" fontId="8" fillId="2" borderId="14" xfId="0" applyFont="1" applyFill="1" applyBorder="1" applyAlignment="1">
      <alignment horizontal="center" vertical="center" wrapText="1"/>
    </xf>
    <xf numFmtId="0" fontId="4" fillId="4" borderId="2" xfId="0" applyFont="1" applyFill="1" applyBorder="1" applyAlignment="1">
      <alignment horizontal="right" vertical="center"/>
    </xf>
    <xf numFmtId="0" fontId="4" fillId="4" borderId="6" xfId="0" applyFont="1" applyFill="1" applyBorder="1" applyAlignment="1">
      <alignment horizontal="right" vertical="center"/>
    </xf>
    <xf numFmtId="0" fontId="4" fillId="4" borderId="1" xfId="0" applyFont="1" applyFill="1" applyBorder="1" applyAlignment="1">
      <alignment horizontal="right" vertical="center"/>
    </xf>
    <xf numFmtId="0" fontId="14" fillId="0" borderId="2" xfId="0" applyFont="1" applyBorder="1" applyAlignment="1" applyProtection="1">
      <alignment horizontal="center" vertical="center"/>
      <protection locked="0"/>
    </xf>
    <xf numFmtId="0" fontId="14" fillId="0" borderId="6" xfId="0" applyFont="1" applyBorder="1" applyAlignment="1" applyProtection="1">
      <alignment horizontal="center" vertical="center"/>
      <protection locked="0"/>
    </xf>
    <xf numFmtId="181" fontId="14" fillId="0" borderId="2" xfId="0" applyNumberFormat="1" applyFont="1" applyBorder="1" applyAlignment="1">
      <alignment horizontal="right" vertical="center"/>
    </xf>
    <xf numFmtId="181" fontId="14" fillId="0" borderId="6" xfId="0" applyNumberFormat="1" applyFont="1" applyBorder="1" applyAlignment="1">
      <alignment horizontal="right" vertical="center"/>
    </xf>
    <xf numFmtId="181" fontId="14" fillId="0" borderId="1" xfId="0" applyNumberFormat="1" applyFont="1" applyBorder="1" applyAlignment="1">
      <alignment horizontal="right" vertical="center"/>
    </xf>
    <xf numFmtId="0" fontId="14" fillId="2" borderId="7" xfId="0" applyFont="1" applyFill="1" applyBorder="1" applyAlignment="1">
      <alignment horizontal="center" vertical="center" wrapText="1" shrinkToFit="1"/>
    </xf>
    <xf numFmtId="0" fontId="14" fillId="2" borderId="8" xfId="0" applyFont="1" applyFill="1" applyBorder="1" applyAlignment="1">
      <alignment horizontal="center" vertical="center" wrapText="1" shrinkToFit="1"/>
    </xf>
    <xf numFmtId="0" fontId="14" fillId="2" borderId="12" xfId="0" applyFont="1" applyFill="1" applyBorder="1" applyAlignment="1">
      <alignment horizontal="center" vertical="center" wrapText="1" shrinkToFit="1"/>
    </xf>
    <xf numFmtId="0" fontId="14" fillId="2" borderId="13" xfId="0" applyFont="1" applyFill="1" applyBorder="1" applyAlignment="1">
      <alignment horizontal="center" vertical="center" wrapText="1" shrinkToFit="1"/>
    </xf>
    <xf numFmtId="196" fontId="14" fillId="0" borderId="17" xfId="0" applyNumberFormat="1" applyFont="1" applyBorder="1" applyAlignment="1" applyProtection="1">
      <alignment horizontal="right" vertical="center" wrapText="1"/>
      <protection locked="0"/>
    </xf>
    <xf numFmtId="196" fontId="14" fillId="0" borderId="18" xfId="0" applyNumberFormat="1" applyFont="1" applyBorder="1" applyAlignment="1" applyProtection="1">
      <alignment horizontal="right" vertical="center" wrapText="1"/>
      <protection locked="0"/>
    </xf>
    <xf numFmtId="196" fontId="14" fillId="0" borderId="19" xfId="0" applyNumberFormat="1" applyFont="1" applyBorder="1" applyAlignment="1" applyProtection="1">
      <alignment horizontal="right" vertical="center" wrapText="1"/>
      <protection locked="0"/>
    </xf>
    <xf numFmtId="196" fontId="14" fillId="0" borderId="20" xfId="0" applyNumberFormat="1" applyFont="1" applyBorder="1" applyAlignment="1" applyProtection="1">
      <alignment horizontal="right" vertical="center" wrapText="1"/>
      <protection locked="0"/>
    </xf>
    <xf numFmtId="0" fontId="14" fillId="2" borderId="25" xfId="0" applyFont="1" applyFill="1" applyBorder="1" applyAlignment="1">
      <alignment horizontal="center" vertical="center"/>
    </xf>
    <xf numFmtId="0" fontId="14" fillId="2" borderId="26" xfId="0" applyFont="1" applyFill="1" applyBorder="1" applyAlignment="1">
      <alignment horizontal="center" vertical="center"/>
    </xf>
    <xf numFmtId="0" fontId="14" fillId="2" borderId="27" xfId="0" applyFont="1" applyFill="1" applyBorder="1" applyAlignment="1">
      <alignment horizontal="center" vertical="center"/>
    </xf>
    <xf numFmtId="182" fontId="14" fillId="0" borderId="6" xfId="0" applyNumberFormat="1" applyFont="1" applyBorder="1" applyAlignment="1">
      <alignment horizontal="right" vertical="center" shrinkToFit="1"/>
    </xf>
    <xf numFmtId="0" fontId="14" fillId="2" borderId="2" xfId="0" applyFont="1" applyFill="1" applyBorder="1" applyAlignment="1">
      <alignment horizontal="center" vertical="center"/>
    </xf>
    <xf numFmtId="0" fontId="14" fillId="2" borderId="6" xfId="0" applyFont="1" applyFill="1" applyBorder="1" applyAlignment="1">
      <alignment horizontal="center" vertical="center"/>
    </xf>
    <xf numFmtId="0" fontId="8" fillId="2" borderId="2"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8" fillId="2" borderId="1" xfId="0" applyFont="1" applyFill="1" applyBorder="1" applyAlignment="1">
      <alignment horizontal="center" vertical="center" wrapText="1"/>
    </xf>
    <xf numFmtId="180" fontId="14" fillId="0" borderId="2" xfId="0" applyNumberFormat="1" applyFont="1" applyBorder="1" applyAlignment="1">
      <alignment horizontal="right" vertical="center" shrinkToFit="1"/>
    </xf>
    <xf numFmtId="180" fontId="14" fillId="0" borderId="6" xfId="0" applyNumberFormat="1" applyFont="1" applyBorder="1" applyAlignment="1">
      <alignment horizontal="right" vertical="center" shrinkToFit="1"/>
    </xf>
    <xf numFmtId="0" fontId="14" fillId="2" borderId="1" xfId="0" applyFont="1" applyFill="1" applyBorder="1" applyAlignment="1">
      <alignment horizontal="center" vertical="center"/>
    </xf>
    <xf numFmtId="0" fontId="14" fillId="2" borderId="22" xfId="0" applyFont="1" applyFill="1" applyBorder="1" applyAlignment="1">
      <alignment horizontal="center" vertical="center"/>
    </xf>
    <xf numFmtId="0" fontId="14" fillId="2" borderId="23" xfId="0" applyFont="1" applyFill="1" applyBorder="1" applyAlignment="1">
      <alignment horizontal="center" vertical="center"/>
    </xf>
    <xf numFmtId="0" fontId="14" fillId="2" borderId="24" xfId="0" applyFont="1" applyFill="1" applyBorder="1" applyAlignment="1">
      <alignment horizontal="center" vertical="center"/>
    </xf>
    <xf numFmtId="180" fontId="14" fillId="0" borderId="2" xfId="0" applyNumberFormat="1" applyFont="1" applyBorder="1" applyAlignment="1">
      <alignment horizontal="right" vertical="center"/>
    </xf>
    <xf numFmtId="180" fontId="14" fillId="0" borderId="6" xfId="0" applyNumberFormat="1" applyFont="1" applyBorder="1" applyAlignment="1">
      <alignment horizontal="right" vertical="center"/>
    </xf>
    <xf numFmtId="180" fontId="14" fillId="0" borderId="2" xfId="0" applyNumberFormat="1" applyFont="1" applyBorder="1" applyAlignment="1" applyProtection="1">
      <alignment horizontal="right" vertical="center" shrinkToFit="1"/>
      <protection locked="0"/>
    </xf>
    <xf numFmtId="180" fontId="14" fillId="0" borderId="6" xfId="0" applyNumberFormat="1" applyFont="1" applyBorder="1" applyAlignment="1" applyProtection="1">
      <alignment horizontal="right" vertical="center" shrinkToFit="1"/>
      <protection locked="0"/>
    </xf>
    <xf numFmtId="0" fontId="14" fillId="2" borderId="2" xfId="0" applyFont="1" applyFill="1" applyBorder="1" applyAlignment="1">
      <alignment horizontal="center" vertical="center" wrapText="1"/>
    </xf>
    <xf numFmtId="0" fontId="14" fillId="2" borderId="6" xfId="0" applyFont="1" applyFill="1" applyBorder="1" applyAlignment="1">
      <alignment horizontal="center" vertical="center" wrapText="1"/>
    </xf>
    <xf numFmtId="0" fontId="14" fillId="2" borderId="1" xfId="0" applyFont="1" applyFill="1" applyBorder="1" applyAlignment="1">
      <alignment horizontal="center" vertical="center" wrapText="1"/>
    </xf>
    <xf numFmtId="0" fontId="14" fillId="2" borderId="10" xfId="0" applyFont="1" applyFill="1" applyBorder="1" applyAlignment="1">
      <alignment horizontal="center" vertical="center" wrapText="1"/>
    </xf>
    <xf numFmtId="0" fontId="14" fillId="2" borderId="0" xfId="0" applyFont="1" applyFill="1" applyAlignment="1">
      <alignment horizontal="center" vertical="center" wrapText="1"/>
    </xf>
    <xf numFmtId="0" fontId="4" fillId="2" borderId="2"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1" xfId="0" applyFont="1" applyFill="1" applyBorder="1" applyAlignment="1">
      <alignment horizontal="center" vertical="center"/>
    </xf>
    <xf numFmtId="0" fontId="4" fillId="0" borderId="1" xfId="0" applyFont="1" applyBorder="1" applyAlignment="1" applyProtection="1">
      <alignment horizontal="center" vertical="center"/>
      <protection locked="0"/>
    </xf>
    <xf numFmtId="177" fontId="0" fillId="0" borderId="2" xfId="0" applyNumberFormat="1" applyBorder="1" applyAlignment="1">
      <alignment horizontal="center" vertical="center"/>
    </xf>
    <xf numFmtId="177" fontId="0" fillId="0" borderId="6" xfId="0" applyNumberFormat="1" applyBorder="1" applyAlignment="1">
      <alignment horizontal="center" vertical="center"/>
    </xf>
    <xf numFmtId="177" fontId="0" fillId="0" borderId="1" xfId="0" applyNumberFormat="1" applyBorder="1" applyAlignment="1">
      <alignment horizontal="center" vertical="center"/>
    </xf>
    <xf numFmtId="0" fontId="14" fillId="2" borderId="11" xfId="0" applyFont="1" applyFill="1" applyBorder="1" applyAlignment="1">
      <alignment horizontal="center" vertical="center" wrapText="1"/>
    </xf>
    <xf numFmtId="180" fontId="14" fillId="0" borderId="7" xfId="0" applyNumberFormat="1" applyFont="1" applyBorder="1" applyAlignment="1">
      <alignment horizontal="right" vertical="center" shrinkToFit="1"/>
    </xf>
    <xf numFmtId="180" fontId="14" fillId="0" borderId="8" xfId="0" applyNumberFormat="1" applyFont="1" applyBorder="1" applyAlignment="1">
      <alignment horizontal="right" vertical="center" shrinkToFit="1"/>
    </xf>
    <xf numFmtId="0" fontId="14" fillId="0" borderId="0" xfId="0" applyFont="1" applyAlignment="1">
      <alignment horizontal="right" vertical="center"/>
    </xf>
    <xf numFmtId="0" fontId="8" fillId="0" borderId="0" xfId="0" applyFont="1" applyAlignment="1">
      <alignment horizontal="left" vertical="center" wrapText="1"/>
    </xf>
    <xf numFmtId="0" fontId="8" fillId="0" borderId="0" xfId="0" applyFont="1" applyAlignment="1">
      <alignment horizontal="left" vertical="center"/>
    </xf>
    <xf numFmtId="194" fontId="3" fillId="0" borderId="59" xfId="0" applyNumberFormat="1" applyFont="1" applyBorder="1" applyAlignment="1">
      <alignment horizontal="right" vertical="center"/>
    </xf>
    <xf numFmtId="194" fontId="3" fillId="0" borderId="57" xfId="0" applyNumberFormat="1" applyFont="1" applyBorder="1" applyAlignment="1">
      <alignment horizontal="right" vertical="center"/>
    </xf>
    <xf numFmtId="194" fontId="3" fillId="0" borderId="58" xfId="0" applyNumberFormat="1" applyFont="1" applyBorder="1" applyAlignment="1">
      <alignment horizontal="right" vertical="center"/>
    </xf>
    <xf numFmtId="197" fontId="3" fillId="0" borderId="46" xfId="0" applyNumberFormat="1" applyFont="1" applyBorder="1" applyAlignment="1" applyProtection="1">
      <alignment horizontal="right" vertical="center"/>
      <protection locked="0"/>
    </xf>
    <xf numFmtId="197" fontId="3" fillId="0" borderId="42" xfId="0" applyNumberFormat="1" applyFont="1" applyBorder="1" applyAlignment="1" applyProtection="1">
      <alignment horizontal="right" vertical="center"/>
      <protection locked="0"/>
    </xf>
    <xf numFmtId="0" fontId="3" fillId="0" borderId="0" xfId="0" applyFont="1" applyAlignment="1">
      <alignment horizontal="left" vertical="center" wrapText="1"/>
    </xf>
    <xf numFmtId="0" fontId="13" fillId="4" borderId="0" xfId="0" applyFont="1" applyFill="1" applyAlignment="1">
      <alignment horizontal="left" vertical="center" wrapText="1"/>
    </xf>
    <xf numFmtId="194" fontId="3" fillId="0" borderId="2" xfId="0" applyNumberFormat="1" applyFont="1" applyBorder="1" applyAlignment="1">
      <alignment horizontal="right" vertical="center"/>
    </xf>
    <xf numFmtId="194" fontId="3" fillId="0" borderId="6" xfId="0" applyNumberFormat="1" applyFont="1" applyBorder="1" applyAlignment="1">
      <alignment horizontal="right" vertical="center"/>
    </xf>
    <xf numFmtId="194" fontId="3" fillId="0" borderId="1" xfId="0" applyNumberFormat="1" applyFont="1" applyBorder="1" applyAlignment="1">
      <alignment horizontal="right" vertical="center"/>
    </xf>
    <xf numFmtId="0" fontId="0" fillId="0" borderId="63" xfId="0" applyBorder="1" applyAlignment="1">
      <alignment horizontal="center" vertical="center"/>
    </xf>
    <xf numFmtId="0" fontId="0" fillId="0" borderId="72" xfId="0" applyBorder="1" applyAlignment="1">
      <alignment horizontal="center" vertical="center"/>
    </xf>
    <xf numFmtId="194" fontId="3" fillId="0" borderId="59" xfId="0" applyNumberFormat="1" applyFont="1" applyBorder="1" applyAlignment="1">
      <alignment horizontal="right" vertical="center" shrinkToFit="1"/>
    </xf>
    <xf numFmtId="194" fontId="3" fillId="0" borderId="58" xfId="0" applyNumberFormat="1" applyFont="1" applyBorder="1" applyAlignment="1">
      <alignment horizontal="right" vertical="center" shrinkToFit="1"/>
    </xf>
    <xf numFmtId="187" fontId="3" fillId="0" borderId="59" xfId="0" applyNumberFormat="1" applyFont="1" applyBorder="1" applyAlignment="1">
      <alignment horizontal="right" vertical="center"/>
    </xf>
    <xf numFmtId="187" fontId="3" fillId="0" borderId="58" xfId="0" applyNumberFormat="1" applyFont="1" applyBorder="1" applyAlignment="1">
      <alignment horizontal="right" vertical="center"/>
    </xf>
    <xf numFmtId="194" fontId="3" fillId="3" borderId="5" xfId="0" applyNumberFormat="1" applyFont="1" applyFill="1" applyBorder="1" applyAlignment="1">
      <alignment horizontal="right" vertical="center" shrinkToFit="1"/>
    </xf>
    <xf numFmtId="189" fontId="3" fillId="3" borderId="5" xfId="0" applyNumberFormat="1" applyFont="1" applyFill="1" applyBorder="1" applyAlignment="1">
      <alignment horizontal="right" vertical="center" shrinkToFit="1"/>
    </xf>
    <xf numFmtId="188" fontId="3" fillId="3" borderId="5" xfId="0" applyNumberFormat="1" applyFont="1" applyFill="1" applyBorder="1" applyAlignment="1">
      <alignment horizontal="right" vertical="center" shrinkToFit="1"/>
    </xf>
    <xf numFmtId="195" fontId="3" fillId="0" borderId="2" xfId="0" applyNumberFormat="1" applyFont="1" applyBorder="1" applyAlignment="1" applyProtection="1">
      <alignment horizontal="right" vertical="center" shrinkToFit="1"/>
      <protection locked="0"/>
    </xf>
    <xf numFmtId="195" fontId="3" fillId="0" borderId="1" xfId="0" applyNumberFormat="1" applyFont="1" applyBorder="1" applyAlignment="1" applyProtection="1">
      <alignment horizontal="right" vertical="center" shrinkToFit="1"/>
      <protection locked="0"/>
    </xf>
    <xf numFmtId="194" fontId="3" fillId="3" borderId="5" xfId="0" applyNumberFormat="1" applyFont="1" applyFill="1" applyBorder="1" applyAlignment="1">
      <alignment horizontal="right" vertical="center"/>
    </xf>
    <xf numFmtId="194" fontId="3" fillId="0" borderId="5" xfId="0" applyNumberFormat="1" applyFont="1" applyBorder="1" applyAlignment="1" applyProtection="1">
      <alignment horizontal="right" vertical="center"/>
      <protection locked="0"/>
    </xf>
    <xf numFmtId="0" fontId="3" fillId="2" borderId="32" xfId="0" applyFont="1" applyFill="1" applyBorder="1" applyAlignment="1">
      <alignment horizontal="center" vertical="center" wrapText="1"/>
    </xf>
    <xf numFmtId="0" fontId="3" fillId="2" borderId="34" xfId="0" applyFont="1" applyFill="1" applyBorder="1" applyAlignment="1">
      <alignment horizontal="center" vertical="center" wrapText="1"/>
    </xf>
    <xf numFmtId="0" fontId="3" fillId="2" borderId="33"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1" xfId="0" applyFont="1" applyFill="1" applyBorder="1" applyAlignment="1">
      <alignment horizontal="center" vertical="center" wrapText="1"/>
    </xf>
    <xf numFmtId="0" fontId="3" fillId="2" borderId="12"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14" xfId="0" applyFont="1" applyFill="1" applyBorder="1" applyAlignment="1">
      <alignment horizontal="center" vertical="center"/>
    </xf>
    <xf numFmtId="178" fontId="3" fillId="0" borderId="2" xfId="0" applyNumberFormat="1" applyFont="1" applyBorder="1" applyAlignment="1">
      <alignment horizontal="right" vertical="center" shrinkToFit="1"/>
    </xf>
    <xf numFmtId="178" fontId="3" fillId="0" borderId="1" xfId="0" applyNumberFormat="1" applyFont="1" applyBorder="1" applyAlignment="1">
      <alignment horizontal="right" vertical="center" shrinkToFit="1"/>
    </xf>
    <xf numFmtId="200" fontId="3" fillId="0" borderId="2" xfId="0" applyNumberFormat="1" applyFont="1" applyBorder="1" applyAlignment="1">
      <alignment horizontal="right" vertical="center" shrinkToFit="1"/>
    </xf>
    <xf numFmtId="200" fontId="3" fillId="0" borderId="1" xfId="0" applyNumberFormat="1" applyFont="1" applyBorder="1" applyAlignment="1">
      <alignment horizontal="right" vertical="center" shrinkToFit="1"/>
    </xf>
    <xf numFmtId="194" fontId="3" fillId="0" borderId="5" xfId="0" applyNumberFormat="1" applyFont="1" applyBorder="1" applyAlignment="1">
      <alignment horizontal="right" vertical="center" shrinkToFit="1"/>
    </xf>
    <xf numFmtId="194" fontId="3" fillId="0" borderId="60" xfId="0" applyNumberFormat="1" applyFont="1" applyBorder="1" applyAlignment="1">
      <alignment horizontal="right" vertical="center" shrinkToFit="1"/>
    </xf>
    <xf numFmtId="0" fontId="3" fillId="0" borderId="52" xfId="0" applyFont="1" applyBorder="1" applyAlignment="1">
      <alignment horizontal="center" vertical="center"/>
    </xf>
    <xf numFmtId="0" fontId="3" fillId="0" borderId="53" xfId="0" applyFont="1" applyBorder="1" applyAlignment="1">
      <alignment horizontal="center" vertical="center"/>
    </xf>
    <xf numFmtId="0" fontId="3" fillId="0" borderId="44" xfId="0" applyFont="1" applyBorder="1" applyAlignment="1">
      <alignment horizontal="center" vertical="center"/>
    </xf>
    <xf numFmtId="0" fontId="3" fillId="0" borderId="45" xfId="0" applyFont="1" applyBorder="1" applyAlignment="1">
      <alignment horizontal="center" vertical="center"/>
    </xf>
    <xf numFmtId="199" fontId="3" fillId="0" borderId="2" xfId="3" applyNumberFormat="1" applyFont="1" applyFill="1" applyBorder="1" applyAlignment="1" applyProtection="1">
      <alignment horizontal="right" vertical="center" wrapText="1" shrinkToFit="1"/>
    </xf>
    <xf numFmtId="199" fontId="3" fillId="0" borderId="1" xfId="3" applyNumberFormat="1" applyFont="1" applyFill="1" applyBorder="1" applyAlignment="1" applyProtection="1">
      <alignment horizontal="right" vertical="center" wrapText="1" shrinkToFit="1"/>
    </xf>
    <xf numFmtId="189" fontId="3" fillId="3" borderId="60" xfId="0" applyNumberFormat="1" applyFont="1" applyFill="1" applyBorder="1" applyAlignment="1">
      <alignment horizontal="right" vertical="center" shrinkToFit="1"/>
    </xf>
    <xf numFmtId="0" fontId="2" fillId="2" borderId="32" xfId="0" applyFont="1" applyFill="1" applyBorder="1" applyAlignment="1">
      <alignment horizontal="center" vertical="center" wrapText="1"/>
    </xf>
    <xf numFmtId="0" fontId="2" fillId="2" borderId="34" xfId="0" applyFont="1" applyFill="1" applyBorder="1" applyAlignment="1">
      <alignment horizontal="center" vertical="center" wrapText="1"/>
    </xf>
    <xf numFmtId="0" fontId="2" fillId="2" borderId="33" xfId="0" applyFont="1" applyFill="1" applyBorder="1" applyAlignment="1">
      <alignment horizontal="center" vertical="center" wrapText="1"/>
    </xf>
    <xf numFmtId="0" fontId="6" fillId="2" borderId="12" xfId="0" applyFont="1" applyFill="1" applyBorder="1" applyAlignment="1">
      <alignment horizontal="center" vertical="center" wrapText="1"/>
    </xf>
    <xf numFmtId="0" fontId="6" fillId="2" borderId="13" xfId="0" applyFont="1" applyFill="1" applyBorder="1" applyAlignment="1">
      <alignment horizontal="center" vertical="center" wrapText="1"/>
    </xf>
    <xf numFmtId="0" fontId="6" fillId="2" borderId="14" xfId="0" applyFont="1" applyFill="1" applyBorder="1" applyAlignment="1">
      <alignment horizontal="center" vertical="center" wrapText="1"/>
    </xf>
    <xf numFmtId="0" fontId="3" fillId="2" borderId="32" xfId="0" applyFont="1" applyFill="1" applyBorder="1" applyAlignment="1">
      <alignment horizontal="center" vertical="center" shrinkToFit="1"/>
    </xf>
    <xf numFmtId="0" fontId="3" fillId="2" borderId="34" xfId="0" applyFont="1" applyFill="1" applyBorder="1" applyAlignment="1">
      <alignment horizontal="center" vertical="center" shrinkToFit="1"/>
    </xf>
    <xf numFmtId="0" fontId="3" fillId="2" borderId="33" xfId="0" applyFont="1" applyFill="1" applyBorder="1" applyAlignment="1">
      <alignment horizontal="center" vertical="center" shrinkToFit="1"/>
    </xf>
    <xf numFmtId="178" fontId="3" fillId="0" borderId="5" xfId="0" applyNumberFormat="1" applyFont="1" applyBorder="1" applyAlignment="1">
      <alignment horizontal="right" vertical="center"/>
    </xf>
    <xf numFmtId="0" fontId="2" fillId="2" borderId="12"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66"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3" fillId="2" borderId="14" xfId="0" applyFont="1" applyFill="1" applyBorder="1" applyAlignment="1">
      <alignment horizontal="center" vertical="center" wrapText="1"/>
    </xf>
    <xf numFmtId="187" fontId="3" fillId="0" borderId="2" xfId="0" applyNumberFormat="1" applyFont="1" applyBorder="1" applyAlignment="1" applyProtection="1">
      <alignment horizontal="right" vertical="center"/>
      <protection locked="0"/>
    </xf>
    <xf numFmtId="187" fontId="3" fillId="0" borderId="1" xfId="0" applyNumberFormat="1" applyFont="1" applyBorder="1" applyAlignment="1" applyProtection="1">
      <alignment horizontal="right" vertical="center"/>
      <protection locked="0"/>
    </xf>
    <xf numFmtId="0" fontId="0" fillId="0" borderId="3" xfId="0" applyBorder="1" applyAlignment="1" applyProtection="1">
      <alignment horizontal="center" vertical="center" shrinkToFit="1"/>
      <protection locked="0"/>
    </xf>
    <xf numFmtId="0" fontId="0" fillId="0" borderId="4" xfId="0" applyBorder="1" applyAlignment="1" applyProtection="1">
      <alignment horizontal="center" vertical="center" shrinkToFit="1"/>
      <protection locked="0"/>
    </xf>
    <xf numFmtId="0" fontId="0" fillId="0" borderId="68" xfId="0" applyBorder="1" applyAlignment="1" applyProtection="1">
      <alignment horizontal="center" vertical="center" shrinkToFit="1"/>
      <protection locked="0"/>
    </xf>
    <xf numFmtId="0" fontId="3" fillId="0" borderId="7" xfId="0" applyFont="1" applyBorder="1" applyAlignment="1">
      <alignment horizontal="right" vertical="center"/>
    </xf>
    <xf numFmtId="0" fontId="3" fillId="0" borderId="9" xfId="0" applyFont="1" applyBorder="1" applyAlignment="1">
      <alignment horizontal="right" vertical="center"/>
    </xf>
    <xf numFmtId="198" fontId="3" fillId="0" borderId="12" xfId="0" applyNumberFormat="1" applyFont="1" applyBorder="1" applyAlignment="1">
      <alignment horizontal="right" vertical="center" shrinkToFit="1"/>
    </xf>
    <xf numFmtId="198" fontId="3" fillId="0" borderId="14" xfId="0" applyNumberFormat="1" applyFont="1" applyBorder="1" applyAlignment="1">
      <alignment horizontal="right" vertical="center" shrinkToFit="1"/>
    </xf>
    <xf numFmtId="185" fontId="3" fillId="0" borderId="12" xfId="0" applyNumberFormat="1" applyFont="1" applyBorder="1" applyAlignment="1" applyProtection="1">
      <alignment horizontal="center" vertical="center" shrinkToFit="1"/>
      <protection locked="0"/>
    </xf>
    <xf numFmtId="185" fontId="3" fillId="0" borderId="14" xfId="0" applyNumberFormat="1" applyFont="1" applyBorder="1" applyAlignment="1" applyProtection="1">
      <alignment horizontal="center" vertical="center" shrinkToFit="1"/>
      <protection locked="0"/>
    </xf>
    <xf numFmtId="187" fontId="3" fillId="0" borderId="12" xfId="0" applyNumberFormat="1" applyFont="1" applyBorder="1" applyAlignment="1">
      <alignment horizontal="right" vertical="center"/>
    </xf>
    <xf numFmtId="187" fontId="3" fillId="0" borderId="14" xfId="0" applyNumberFormat="1" applyFont="1" applyBorder="1" applyAlignment="1">
      <alignment horizontal="right" vertical="center"/>
    </xf>
    <xf numFmtId="184" fontId="3" fillId="0" borderId="7" xfId="0" applyNumberFormat="1" applyFont="1" applyBorder="1" applyAlignment="1" applyProtection="1">
      <alignment horizontal="center" vertical="center" shrinkToFit="1"/>
      <protection locked="0"/>
    </xf>
    <xf numFmtId="184" fontId="3" fillId="0" borderId="9" xfId="0" applyNumberFormat="1" applyFont="1" applyBorder="1" applyAlignment="1" applyProtection="1">
      <alignment horizontal="center" vertical="center" shrinkToFit="1"/>
      <protection locked="0"/>
    </xf>
    <xf numFmtId="0" fontId="3" fillId="0" borderId="7" xfId="0" applyFont="1" applyBorder="1" applyAlignment="1">
      <alignment horizontal="left" vertical="center"/>
    </xf>
    <xf numFmtId="0" fontId="3" fillId="0" borderId="9" xfId="0" applyFont="1" applyBorder="1" applyAlignment="1">
      <alignment horizontal="left" vertical="center"/>
    </xf>
    <xf numFmtId="186" fontId="3" fillId="0" borderId="12" xfId="0" applyNumberFormat="1" applyFont="1" applyBorder="1" applyAlignment="1">
      <alignment horizontal="right" vertical="center" shrinkToFit="1"/>
    </xf>
    <xf numFmtId="186" fontId="3" fillId="0" borderId="14" xfId="0" applyNumberFormat="1" applyFont="1" applyBorder="1" applyAlignment="1">
      <alignment horizontal="right" vertical="center" shrinkToFit="1"/>
    </xf>
    <xf numFmtId="0" fontId="3" fillId="0" borderId="5" xfId="0" applyFont="1" applyBorder="1" applyAlignment="1" applyProtection="1">
      <alignment horizontal="left" vertical="center"/>
      <protection locked="0"/>
    </xf>
    <xf numFmtId="0" fontId="3" fillId="2" borderId="30" xfId="0" applyFont="1" applyFill="1" applyBorder="1" applyAlignment="1">
      <alignment horizontal="center" vertical="center" wrapText="1"/>
    </xf>
    <xf numFmtId="0" fontId="4" fillId="2" borderId="7" xfId="0" applyFont="1" applyFill="1" applyBorder="1" applyAlignment="1">
      <alignment horizontal="center" vertical="center" wrapText="1" shrinkToFit="1"/>
    </xf>
    <xf numFmtId="0" fontId="4" fillId="2" borderId="8" xfId="0" applyFont="1" applyFill="1" applyBorder="1" applyAlignment="1">
      <alignment horizontal="center" vertical="center" wrapText="1" shrinkToFit="1"/>
    </xf>
    <xf numFmtId="0" fontId="4" fillId="2" borderId="12" xfId="0" applyFont="1" applyFill="1" applyBorder="1" applyAlignment="1">
      <alignment horizontal="center" vertical="center" wrapText="1" shrinkToFit="1"/>
    </xf>
    <xf numFmtId="0" fontId="4" fillId="2" borderId="13" xfId="0" applyFont="1" applyFill="1" applyBorder="1" applyAlignment="1">
      <alignment horizontal="center" vertical="center" wrapText="1" shrinkToFit="1"/>
    </xf>
    <xf numFmtId="196" fontId="4" fillId="0" borderId="17" xfId="0" applyNumberFormat="1" applyFont="1" applyBorder="1" applyAlignment="1" applyProtection="1">
      <alignment horizontal="right" vertical="center" wrapText="1"/>
      <protection locked="0"/>
    </xf>
    <xf numFmtId="196" fontId="4" fillId="0" borderId="18" xfId="0" applyNumberFormat="1" applyFont="1" applyBorder="1" applyAlignment="1" applyProtection="1">
      <alignment horizontal="right" vertical="center" wrapText="1"/>
      <protection locked="0"/>
    </xf>
    <xf numFmtId="196" fontId="4" fillId="0" borderId="19" xfId="0" applyNumberFormat="1" applyFont="1" applyBorder="1" applyAlignment="1" applyProtection="1">
      <alignment horizontal="right" vertical="center" wrapText="1"/>
      <protection locked="0"/>
    </xf>
    <xf numFmtId="196" fontId="4" fillId="0" borderId="20" xfId="0" applyNumberFormat="1" applyFont="1" applyBorder="1" applyAlignment="1" applyProtection="1">
      <alignment horizontal="right" vertical="center" wrapText="1"/>
      <protection locked="0"/>
    </xf>
    <xf numFmtId="0" fontId="4" fillId="2" borderId="25" xfId="0" applyFont="1" applyFill="1" applyBorder="1" applyAlignment="1">
      <alignment horizontal="center" vertical="center"/>
    </xf>
    <xf numFmtId="0" fontId="4" fillId="2" borderId="26" xfId="0" applyFont="1" applyFill="1" applyBorder="1" applyAlignment="1">
      <alignment horizontal="center" vertical="center"/>
    </xf>
    <xf numFmtId="0" fontId="4" fillId="2" borderId="27" xfId="0" applyFont="1" applyFill="1" applyBorder="1" applyAlignment="1">
      <alignment horizontal="center" vertical="center"/>
    </xf>
    <xf numFmtId="182" fontId="4" fillId="0" borderId="6" xfId="0" applyNumberFormat="1" applyFont="1" applyBorder="1" applyAlignment="1">
      <alignment horizontal="right" vertical="center" shrinkToFit="1"/>
    </xf>
    <xf numFmtId="181" fontId="4" fillId="0" borderId="2" xfId="0" applyNumberFormat="1" applyFont="1" applyBorder="1" applyAlignment="1">
      <alignment horizontal="right" vertical="center"/>
    </xf>
    <xf numFmtId="181" fontId="4" fillId="0" borderId="6" xfId="0" applyNumberFormat="1" applyFont="1" applyBorder="1" applyAlignment="1">
      <alignment horizontal="right" vertical="center"/>
    </xf>
    <xf numFmtId="181" fontId="4" fillId="0" borderId="1" xfId="0" applyNumberFormat="1" applyFont="1" applyBorder="1" applyAlignment="1">
      <alignment horizontal="right" vertical="center"/>
    </xf>
    <xf numFmtId="0" fontId="4" fillId="2" borderId="7" xfId="0" applyFont="1" applyFill="1" applyBorder="1" applyAlignment="1">
      <alignment horizontal="center" vertical="center"/>
    </xf>
    <xf numFmtId="0" fontId="4" fillId="2" borderId="8" xfId="0" applyFont="1" applyFill="1" applyBorder="1" applyAlignment="1">
      <alignment horizontal="center" vertical="center"/>
    </xf>
    <xf numFmtId="0" fontId="4" fillId="2" borderId="9" xfId="0" applyFont="1" applyFill="1" applyBorder="1" applyAlignment="1">
      <alignment horizontal="center" vertical="center"/>
    </xf>
    <xf numFmtId="0" fontId="4" fillId="2" borderId="12" xfId="0" applyFont="1" applyFill="1" applyBorder="1" applyAlignment="1">
      <alignment horizontal="center" vertical="center"/>
    </xf>
    <xf numFmtId="0" fontId="4" fillId="2" borderId="13" xfId="0" applyFont="1" applyFill="1" applyBorder="1" applyAlignment="1">
      <alignment horizontal="center" vertical="center"/>
    </xf>
    <xf numFmtId="0" fontId="4" fillId="2" borderId="14" xfId="0" applyFont="1" applyFill="1" applyBorder="1" applyAlignment="1">
      <alignment horizontal="center" vertical="center"/>
    </xf>
    <xf numFmtId="0" fontId="4" fillId="2" borderId="7"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4" fillId="2" borderId="13"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2" borderId="0" xfId="0" applyFont="1" applyFill="1" applyAlignment="1">
      <alignment horizontal="center" vertical="center" wrapText="1"/>
    </xf>
    <xf numFmtId="180" fontId="4" fillId="0" borderId="2" xfId="0" applyNumberFormat="1" applyFont="1" applyBorder="1" applyAlignment="1" applyProtection="1">
      <alignment horizontal="right" vertical="center" shrinkToFit="1"/>
      <protection locked="0"/>
    </xf>
    <xf numFmtId="180" fontId="4" fillId="0" borderId="6" xfId="0" applyNumberFormat="1" applyFont="1" applyBorder="1" applyAlignment="1" applyProtection="1">
      <alignment horizontal="right" vertical="center" shrinkToFit="1"/>
      <protection locked="0"/>
    </xf>
    <xf numFmtId="180" fontId="4" fillId="0" borderId="2" xfId="0" applyNumberFormat="1" applyFont="1" applyBorder="1" applyAlignment="1">
      <alignment horizontal="right" vertical="center"/>
    </xf>
    <xf numFmtId="180" fontId="4" fillId="0" borderId="6" xfId="0" applyNumberFormat="1" applyFont="1" applyBorder="1" applyAlignment="1">
      <alignment horizontal="right" vertical="center"/>
    </xf>
    <xf numFmtId="0" fontId="4" fillId="2" borderId="2"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1" xfId="0" applyFont="1" applyFill="1" applyBorder="1" applyAlignment="1">
      <alignment horizontal="center" vertical="center" wrapText="1"/>
    </xf>
    <xf numFmtId="180" fontId="4" fillId="0" borderId="2" xfId="0" applyNumberFormat="1" applyFont="1" applyBorder="1" applyAlignment="1">
      <alignment horizontal="right" vertical="center" shrinkToFit="1"/>
    </xf>
    <xf numFmtId="180" fontId="4" fillId="0" borderId="6" xfId="0" applyNumberFormat="1" applyFont="1" applyBorder="1" applyAlignment="1">
      <alignment horizontal="right" vertical="center" shrinkToFit="1"/>
    </xf>
    <xf numFmtId="0" fontId="4" fillId="2" borderId="22" xfId="0" applyFont="1" applyFill="1" applyBorder="1" applyAlignment="1">
      <alignment horizontal="center" vertical="center"/>
    </xf>
    <xf numFmtId="0" fontId="4" fillId="2" borderId="23" xfId="0" applyFont="1" applyFill="1" applyBorder="1" applyAlignment="1">
      <alignment horizontal="center" vertical="center"/>
    </xf>
    <xf numFmtId="0" fontId="4" fillId="2" borderId="24" xfId="0" applyFont="1" applyFill="1" applyBorder="1" applyAlignment="1">
      <alignment horizontal="center" vertical="center"/>
    </xf>
    <xf numFmtId="0" fontId="4" fillId="2" borderId="11" xfId="0" applyFont="1" applyFill="1" applyBorder="1" applyAlignment="1">
      <alignment horizontal="center" vertical="center" wrapText="1"/>
    </xf>
    <xf numFmtId="180" fontId="4" fillId="0" borderId="7" xfId="0" applyNumberFormat="1" applyFont="1" applyBorder="1" applyAlignment="1">
      <alignment horizontal="right" vertical="center" shrinkToFit="1"/>
    </xf>
    <xf numFmtId="180" fontId="4" fillId="0" borderId="8" xfId="0" applyNumberFormat="1" applyFont="1" applyBorder="1" applyAlignment="1">
      <alignment horizontal="right" vertical="center" shrinkToFit="1"/>
    </xf>
    <xf numFmtId="0" fontId="3" fillId="0" borderId="0" xfId="0" applyFont="1" applyAlignment="1">
      <alignment horizontal="center" vertical="center"/>
    </xf>
    <xf numFmtId="197" fontId="3" fillId="0" borderId="2" xfId="0" applyNumberFormat="1" applyFont="1" applyBorder="1" applyAlignment="1" applyProtection="1">
      <alignment horizontal="right" vertical="center"/>
      <protection locked="0"/>
    </xf>
    <xf numFmtId="197" fontId="3" fillId="0" borderId="1" xfId="0" applyNumberFormat="1" applyFont="1" applyBorder="1" applyAlignment="1" applyProtection="1">
      <alignment horizontal="right" vertical="center"/>
      <protection locked="0"/>
    </xf>
    <xf numFmtId="0" fontId="3" fillId="0" borderId="2" xfId="0" applyFont="1" applyBorder="1" applyAlignment="1" applyProtection="1">
      <alignment horizontal="center" vertical="center"/>
      <protection locked="0"/>
    </xf>
    <xf numFmtId="0" fontId="3" fillId="0" borderId="6" xfId="0" applyFont="1" applyBorder="1" applyAlignment="1" applyProtection="1">
      <alignment horizontal="center" vertical="center"/>
      <protection locked="0"/>
    </xf>
    <xf numFmtId="0" fontId="3" fillId="0" borderId="62" xfId="0" applyFont="1" applyBorder="1" applyAlignment="1" applyProtection="1">
      <alignment horizontal="center" vertical="center"/>
      <protection locked="0"/>
    </xf>
    <xf numFmtId="197" fontId="3" fillId="3" borderId="2" xfId="0" applyNumberFormat="1" applyFont="1" applyFill="1" applyBorder="1" applyAlignment="1" applyProtection="1">
      <alignment horizontal="right" vertical="center"/>
      <protection locked="0"/>
    </xf>
    <xf numFmtId="197" fontId="3" fillId="3" borderId="1" xfId="0" applyNumberFormat="1" applyFont="1" applyFill="1" applyBorder="1" applyAlignment="1" applyProtection="1">
      <alignment horizontal="right" vertical="center"/>
      <protection locked="0"/>
    </xf>
    <xf numFmtId="0" fontId="3" fillId="0" borderId="63" xfId="0" applyFont="1" applyBorder="1" applyAlignment="1">
      <alignment horizontal="center" vertical="center"/>
    </xf>
    <xf numFmtId="0" fontId="3" fillId="0" borderId="64" xfId="0" applyFont="1" applyBorder="1" applyAlignment="1">
      <alignment horizontal="center" vertical="center"/>
    </xf>
    <xf numFmtId="0" fontId="3" fillId="0" borderId="65" xfId="0" applyFont="1" applyBorder="1" applyAlignment="1">
      <alignment horizontal="center" vertical="center"/>
    </xf>
    <xf numFmtId="0" fontId="3" fillId="0" borderId="0" xfId="0" applyFont="1" applyAlignment="1">
      <alignment vertical="center" wrapText="1"/>
    </xf>
    <xf numFmtId="197" fontId="3" fillId="3" borderId="59" xfId="0" applyNumberFormat="1" applyFont="1" applyFill="1" applyBorder="1" applyAlignment="1" applyProtection="1">
      <alignment horizontal="right" vertical="center"/>
      <protection locked="0"/>
    </xf>
    <xf numFmtId="197" fontId="3" fillId="3" borderId="58" xfId="0" applyNumberFormat="1" applyFont="1" applyFill="1" applyBorder="1" applyAlignment="1" applyProtection="1">
      <alignment horizontal="right" vertical="center"/>
      <protection locked="0"/>
    </xf>
    <xf numFmtId="197" fontId="3" fillId="0" borderId="22" xfId="0" applyNumberFormat="1" applyFont="1" applyBorder="1" applyAlignment="1" applyProtection="1">
      <alignment horizontal="right" vertical="center"/>
      <protection locked="0"/>
    </xf>
    <xf numFmtId="197" fontId="3" fillId="0" borderId="24" xfId="0" applyNumberFormat="1" applyFont="1" applyBorder="1" applyAlignment="1" applyProtection="1">
      <alignment horizontal="right" vertical="center"/>
      <protection locked="0"/>
    </xf>
    <xf numFmtId="194" fontId="3" fillId="3" borderId="60" xfId="0" applyNumberFormat="1" applyFont="1" applyFill="1" applyBorder="1" applyAlignment="1">
      <alignment horizontal="right" vertical="center"/>
    </xf>
    <xf numFmtId="189" fontId="3" fillId="3" borderId="0" xfId="0" applyNumberFormat="1" applyFont="1" applyFill="1" applyAlignment="1">
      <alignment horizontal="right" vertical="center" shrinkToFit="1"/>
    </xf>
    <xf numFmtId="201" fontId="3" fillId="0" borderId="2" xfId="0" applyNumberFormat="1" applyFont="1" applyBorder="1" applyAlignment="1">
      <alignment horizontal="right" vertical="center" shrinkToFit="1"/>
    </xf>
    <xf numFmtId="201" fontId="3" fillId="0" borderId="6" xfId="0" applyNumberFormat="1" applyFont="1" applyBorder="1" applyAlignment="1">
      <alignment horizontal="right" vertical="center" shrinkToFit="1"/>
    </xf>
    <xf numFmtId="201" fontId="3" fillId="0" borderId="1" xfId="0" applyNumberFormat="1" applyFont="1" applyBorder="1" applyAlignment="1">
      <alignment horizontal="right" vertical="center" shrinkToFit="1"/>
    </xf>
    <xf numFmtId="194" fontId="3" fillId="0" borderId="2" xfId="0" applyNumberFormat="1" applyFont="1" applyBorder="1" applyAlignment="1">
      <alignment horizontal="right" vertical="center" shrinkToFit="1"/>
    </xf>
    <xf numFmtId="194" fontId="3" fillId="0" borderId="6" xfId="0" applyNumberFormat="1" applyFont="1" applyBorder="1" applyAlignment="1">
      <alignment horizontal="right" vertical="center" shrinkToFit="1"/>
    </xf>
    <xf numFmtId="194" fontId="3" fillId="0" borderId="1" xfId="0" applyNumberFormat="1" applyFont="1" applyBorder="1" applyAlignment="1">
      <alignment horizontal="right" vertical="center" shrinkToFit="1"/>
    </xf>
    <xf numFmtId="194" fontId="3" fillId="0" borderId="62" xfId="0" applyNumberFormat="1" applyFont="1" applyBorder="1" applyAlignment="1">
      <alignment horizontal="right" vertical="center"/>
    </xf>
    <xf numFmtId="194" fontId="3" fillId="0" borderId="0" xfId="0" applyNumberFormat="1" applyFont="1" applyAlignment="1">
      <alignment horizontal="right" vertical="center" shrinkToFit="1"/>
    </xf>
    <xf numFmtId="0" fontId="3" fillId="0" borderId="39" xfId="0" applyFont="1" applyBorder="1" applyAlignment="1">
      <alignment horizontal="right" vertical="center"/>
    </xf>
    <xf numFmtId="190" fontId="3" fillId="0" borderId="12" xfId="0" applyNumberFormat="1" applyFont="1" applyBorder="1" applyAlignment="1">
      <alignment horizontal="right" vertical="center"/>
    </xf>
    <xf numFmtId="190" fontId="3" fillId="0" borderId="38" xfId="0" applyNumberFormat="1" applyFont="1" applyBorder="1" applyAlignment="1">
      <alignment horizontal="right" vertical="center"/>
    </xf>
    <xf numFmtId="193" fontId="3" fillId="0" borderId="7" xfId="0" applyNumberFormat="1" applyFont="1" applyBorder="1" applyAlignment="1" applyProtection="1">
      <alignment horizontal="right" vertical="center"/>
      <protection locked="0"/>
    </xf>
    <xf numFmtId="193" fontId="3" fillId="0" borderId="9" xfId="0" applyNumberFormat="1" applyFont="1" applyBorder="1" applyAlignment="1" applyProtection="1">
      <alignment horizontal="right" vertical="center"/>
      <protection locked="0"/>
    </xf>
    <xf numFmtId="193" fontId="3" fillId="0" borderId="12" xfId="0" applyNumberFormat="1" applyFont="1" applyBorder="1" applyAlignment="1" applyProtection="1">
      <alignment horizontal="right" vertical="center"/>
      <protection locked="0"/>
    </xf>
    <xf numFmtId="193" fontId="3" fillId="0" borderId="14" xfId="0" applyNumberFormat="1" applyFont="1" applyBorder="1" applyAlignment="1" applyProtection="1">
      <alignment horizontal="right" vertical="center"/>
      <protection locked="0"/>
    </xf>
    <xf numFmtId="191" fontId="3" fillId="0" borderId="7" xfId="0" applyNumberFormat="1" applyFont="1" applyBorder="1" applyAlignment="1">
      <alignment horizontal="right" vertical="center" shrinkToFit="1"/>
    </xf>
    <xf numFmtId="191" fontId="3" fillId="0" borderId="9" xfId="0" applyNumberFormat="1" applyFont="1" applyBorder="1" applyAlignment="1">
      <alignment horizontal="right" vertical="center" shrinkToFit="1"/>
    </xf>
    <xf numFmtId="191" fontId="3" fillId="0" borderId="12" xfId="0" applyNumberFormat="1" applyFont="1" applyBorder="1" applyAlignment="1">
      <alignment horizontal="right" vertical="center" shrinkToFit="1"/>
    </xf>
    <xf numFmtId="191" fontId="3" fillId="0" borderId="14" xfId="0" applyNumberFormat="1" applyFont="1" applyBorder="1" applyAlignment="1">
      <alignment horizontal="right" vertical="center" shrinkToFit="1"/>
    </xf>
    <xf numFmtId="0" fontId="3" fillId="0" borderId="36"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protection locked="0"/>
    </xf>
    <xf numFmtId="0" fontId="4" fillId="0" borderId="12" xfId="0" applyFont="1" applyBorder="1" applyAlignment="1" applyProtection="1">
      <alignment horizontal="center" vertical="center"/>
      <protection locked="0"/>
    </xf>
    <xf numFmtId="0" fontId="3" fillId="0" borderId="14" xfId="0" applyFont="1" applyBorder="1" applyAlignment="1">
      <alignment horizontal="right" vertical="center"/>
    </xf>
    <xf numFmtId="0" fontId="11" fillId="0" borderId="0" xfId="0" applyFont="1" applyAlignment="1">
      <alignment horizontal="left" vertical="center" wrapText="1"/>
    </xf>
    <xf numFmtId="0" fontId="3" fillId="2" borderId="69" xfId="0" applyFont="1" applyFill="1" applyBorder="1" applyAlignment="1">
      <alignment horizontal="center" vertical="center" wrapText="1"/>
    </xf>
    <xf numFmtId="0" fontId="3" fillId="2" borderId="71" xfId="0" applyFont="1" applyFill="1" applyBorder="1" applyAlignment="1">
      <alignment horizontal="center" vertical="center" wrapText="1"/>
    </xf>
    <xf numFmtId="0" fontId="3" fillId="2" borderId="70" xfId="0" applyFont="1" applyFill="1" applyBorder="1" applyAlignment="1">
      <alignment horizontal="center" vertical="center" wrapText="1"/>
    </xf>
    <xf numFmtId="0" fontId="3" fillId="2" borderId="31" xfId="0" applyFont="1" applyFill="1" applyBorder="1" applyAlignment="1">
      <alignment horizontal="center" vertical="center" wrapText="1"/>
    </xf>
    <xf numFmtId="0" fontId="3" fillId="2" borderId="28"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29" xfId="0" applyFont="1" applyFill="1" applyBorder="1" applyAlignment="1">
      <alignment horizontal="center" vertical="center" wrapText="1"/>
    </xf>
    <xf numFmtId="0" fontId="3" fillId="2" borderId="36"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2" xfId="0" applyFont="1" applyFill="1" applyBorder="1" applyAlignment="1">
      <alignment horizontal="center" vertical="center"/>
    </xf>
    <xf numFmtId="0" fontId="3" fillId="2" borderId="1" xfId="0" applyFont="1" applyFill="1" applyBorder="1" applyAlignment="1">
      <alignment horizontal="center" vertical="center"/>
    </xf>
    <xf numFmtId="187" fontId="3" fillId="0" borderId="7" xfId="0" applyNumberFormat="1" applyFont="1" applyBorder="1" applyAlignment="1" applyProtection="1">
      <alignment horizontal="right" vertical="center"/>
      <protection locked="0"/>
    </xf>
    <xf numFmtId="187" fontId="3" fillId="0" borderId="9" xfId="0" applyNumberFormat="1" applyFont="1" applyBorder="1" applyAlignment="1" applyProtection="1">
      <alignment horizontal="right" vertical="center"/>
      <protection locked="0"/>
    </xf>
    <xf numFmtId="201" fontId="3" fillId="0" borderId="22" xfId="0" applyNumberFormat="1" applyFont="1" applyBorder="1" applyAlignment="1">
      <alignment horizontal="right" vertical="center" shrinkToFit="1"/>
    </xf>
    <xf numFmtId="201" fontId="3" fillId="0" borderId="23" xfId="0" applyNumberFormat="1" applyFont="1" applyBorder="1" applyAlignment="1">
      <alignment horizontal="right" vertical="center" shrinkToFit="1"/>
    </xf>
    <xf numFmtId="201" fontId="3" fillId="0" borderId="24" xfId="0" applyNumberFormat="1" applyFont="1" applyBorder="1" applyAlignment="1">
      <alignment horizontal="right" vertical="center" shrinkToFit="1"/>
    </xf>
    <xf numFmtId="0" fontId="3" fillId="0" borderId="55" xfId="0" applyFont="1" applyBorder="1" applyAlignment="1">
      <alignment horizontal="center" vertical="center"/>
    </xf>
    <xf numFmtId="0" fontId="3" fillId="0" borderId="47" xfId="0" applyFont="1" applyBorder="1" applyAlignment="1">
      <alignment horizontal="center" vertical="center"/>
    </xf>
    <xf numFmtId="185" fontId="3" fillId="0" borderId="46" xfId="0" applyNumberFormat="1" applyFont="1" applyBorder="1" applyAlignment="1">
      <alignment horizontal="center" vertical="center" shrinkToFit="1"/>
    </xf>
    <xf numFmtId="185" fontId="3" fillId="0" borderId="42" xfId="0" applyNumberFormat="1" applyFont="1" applyBorder="1" applyAlignment="1">
      <alignment horizontal="center" vertical="center" shrinkToFit="1"/>
    </xf>
    <xf numFmtId="187" fontId="3" fillId="0" borderId="46" xfId="0" applyNumberFormat="1" applyFont="1" applyBorder="1" applyAlignment="1">
      <alignment horizontal="right" vertical="center"/>
    </xf>
    <xf numFmtId="187" fontId="3" fillId="0" borderId="42" xfId="0" applyNumberFormat="1" applyFont="1" applyBorder="1" applyAlignment="1">
      <alignment horizontal="right" vertical="center"/>
    </xf>
    <xf numFmtId="0" fontId="3" fillId="2" borderId="35" xfId="0" applyFont="1" applyFill="1" applyBorder="1" applyAlignment="1">
      <alignment horizontal="center" vertical="center" wrapText="1"/>
    </xf>
    <xf numFmtId="184" fontId="3" fillId="0" borderId="54" xfId="0" applyNumberFormat="1" applyFont="1" applyBorder="1" applyAlignment="1">
      <alignment horizontal="center" vertical="center" shrinkToFit="1"/>
    </xf>
    <xf numFmtId="184" fontId="3" fillId="0" borderId="50" xfId="0" applyNumberFormat="1" applyFont="1" applyBorder="1" applyAlignment="1">
      <alignment horizontal="center" vertical="center" shrinkToFit="1"/>
    </xf>
    <xf numFmtId="0" fontId="3" fillId="0" borderId="54" xfId="0" applyFont="1" applyBorder="1" applyAlignment="1">
      <alignment horizontal="left" vertical="center"/>
    </xf>
    <xf numFmtId="0" fontId="3" fillId="0" borderId="50" xfId="0" applyFont="1" applyBorder="1" applyAlignment="1">
      <alignment horizontal="left" vertical="center"/>
    </xf>
    <xf numFmtId="0" fontId="0" fillId="0" borderId="52" xfId="0" applyBorder="1" applyAlignment="1">
      <alignment horizontal="center" vertical="center"/>
    </xf>
    <xf numFmtId="0" fontId="0" fillId="0" borderId="53" xfId="0" applyBorder="1" applyAlignment="1">
      <alignment horizontal="center" vertical="center"/>
    </xf>
    <xf numFmtId="0" fontId="0" fillId="0" borderId="44" xfId="0" applyBorder="1" applyAlignment="1">
      <alignment horizontal="center" vertical="center"/>
    </xf>
    <xf numFmtId="0" fontId="0" fillId="0" borderId="45" xfId="0" applyBorder="1" applyAlignment="1">
      <alignment horizontal="center" vertical="center"/>
    </xf>
    <xf numFmtId="0" fontId="3" fillId="0" borderId="48" xfId="0" applyFont="1" applyBorder="1" applyAlignment="1" applyProtection="1">
      <alignment horizontal="center" vertical="center" wrapText="1"/>
      <protection locked="0"/>
    </xf>
    <xf numFmtId="0" fontId="4" fillId="0" borderId="10" xfId="0" applyFont="1" applyBorder="1" applyAlignment="1" applyProtection="1">
      <alignment horizontal="center" vertical="center"/>
      <protection locked="0"/>
    </xf>
    <xf numFmtId="0" fontId="3" fillId="0" borderId="11" xfId="0" applyFont="1" applyBorder="1" applyAlignment="1">
      <alignment horizontal="right" vertical="center"/>
    </xf>
    <xf numFmtId="185" fontId="3" fillId="0" borderId="10" xfId="0" applyNumberFormat="1" applyFont="1" applyBorder="1" applyAlignment="1" applyProtection="1">
      <alignment horizontal="center" vertical="center" shrinkToFit="1"/>
      <protection locked="0"/>
    </xf>
    <xf numFmtId="185" fontId="3" fillId="0" borderId="11" xfId="0" applyNumberFormat="1" applyFont="1" applyBorder="1" applyAlignment="1" applyProtection="1">
      <alignment horizontal="center" vertical="center" shrinkToFit="1"/>
      <protection locked="0"/>
    </xf>
    <xf numFmtId="187" fontId="3" fillId="0" borderId="10" xfId="0" applyNumberFormat="1" applyFont="1" applyBorder="1" applyAlignment="1">
      <alignment horizontal="right" vertical="center"/>
    </xf>
    <xf numFmtId="187" fontId="3" fillId="0" borderId="11" xfId="0" applyNumberFormat="1" applyFont="1" applyBorder="1" applyAlignment="1">
      <alignment horizontal="right" vertical="center"/>
    </xf>
    <xf numFmtId="198" fontId="3" fillId="0" borderId="10" xfId="0" applyNumberFormat="1" applyFont="1" applyBorder="1" applyAlignment="1">
      <alignment horizontal="right" vertical="center" shrinkToFit="1"/>
    </xf>
    <xf numFmtId="198" fontId="3" fillId="0" borderId="11" xfId="0" applyNumberFormat="1" applyFont="1" applyBorder="1" applyAlignment="1">
      <alignment horizontal="right" vertical="center" shrinkToFit="1"/>
    </xf>
    <xf numFmtId="0" fontId="0" fillId="2" borderId="13" xfId="0" applyFill="1" applyBorder="1">
      <alignment vertical="center"/>
    </xf>
    <xf numFmtId="0" fontId="0" fillId="2" borderId="14" xfId="0" applyFill="1" applyBorder="1">
      <alignment vertical="center"/>
    </xf>
    <xf numFmtId="0" fontId="6" fillId="2" borderId="32" xfId="0" applyFont="1" applyFill="1" applyBorder="1" applyAlignment="1">
      <alignment horizontal="justify" vertical="center" wrapText="1"/>
    </xf>
    <xf numFmtId="0" fontId="6" fillId="2" borderId="35" xfId="0" applyFont="1" applyFill="1" applyBorder="1" applyAlignment="1">
      <alignment horizontal="justify" vertical="center" wrapText="1"/>
    </xf>
    <xf numFmtId="0" fontId="6" fillId="2" borderId="10" xfId="0" applyFont="1" applyFill="1" applyBorder="1" applyAlignment="1">
      <alignment horizontal="justify" vertical="center" wrapText="1"/>
    </xf>
    <xf numFmtId="0" fontId="6" fillId="2" borderId="37" xfId="0" applyFont="1" applyFill="1" applyBorder="1" applyAlignment="1">
      <alignment horizontal="justify" vertical="center" wrapText="1"/>
    </xf>
    <xf numFmtId="0" fontId="3" fillId="2" borderId="38" xfId="0" applyFont="1" applyFill="1" applyBorder="1" applyAlignment="1">
      <alignment horizontal="center" vertical="center" wrapText="1"/>
    </xf>
    <xf numFmtId="0" fontId="3" fillId="0" borderId="5" xfId="0" applyFont="1" applyBorder="1" applyAlignment="1" applyProtection="1">
      <alignment horizontal="left" vertical="center" wrapText="1"/>
      <protection locked="0"/>
    </xf>
    <xf numFmtId="0" fontId="3" fillId="0" borderId="3" xfId="0" applyFont="1" applyBorder="1" applyAlignment="1" applyProtection="1">
      <alignment horizontal="left" vertical="center" wrapText="1"/>
      <protection locked="0"/>
    </xf>
    <xf numFmtId="0" fontId="0" fillId="0" borderId="51" xfId="0" applyBorder="1" applyAlignment="1">
      <alignment horizontal="center" vertical="center"/>
    </xf>
    <xf numFmtId="0" fontId="0" fillId="0" borderId="43" xfId="0" applyBorder="1" applyAlignment="1">
      <alignment horizontal="center" vertical="center"/>
    </xf>
    <xf numFmtId="193" fontId="3" fillId="3" borderId="7" xfId="0" applyNumberFormat="1" applyFont="1" applyFill="1" applyBorder="1" applyAlignment="1" applyProtection="1">
      <alignment horizontal="right" vertical="center"/>
      <protection locked="0"/>
    </xf>
    <xf numFmtId="193" fontId="3" fillId="3" borderId="9" xfId="0" applyNumberFormat="1" applyFont="1" applyFill="1" applyBorder="1" applyAlignment="1" applyProtection="1">
      <alignment horizontal="right" vertical="center"/>
      <protection locked="0"/>
    </xf>
    <xf numFmtId="193" fontId="3" fillId="3" borderId="12" xfId="0" applyNumberFormat="1" applyFont="1" applyFill="1" applyBorder="1" applyAlignment="1" applyProtection="1">
      <alignment horizontal="right" vertical="center"/>
      <protection locked="0"/>
    </xf>
    <xf numFmtId="193" fontId="3" fillId="3" borderId="14" xfId="0" applyNumberFormat="1" applyFont="1" applyFill="1" applyBorder="1" applyAlignment="1" applyProtection="1">
      <alignment horizontal="right" vertical="center"/>
      <protection locked="0"/>
    </xf>
    <xf numFmtId="191" fontId="3" fillId="3" borderId="7" xfId="0" applyNumberFormat="1" applyFont="1" applyFill="1" applyBorder="1" applyAlignment="1">
      <alignment horizontal="right" vertical="center" shrinkToFit="1"/>
    </xf>
    <xf numFmtId="191" fontId="3" fillId="3" borderId="9" xfId="0" applyNumberFormat="1" applyFont="1" applyFill="1" applyBorder="1" applyAlignment="1">
      <alignment horizontal="right" vertical="center" shrinkToFit="1"/>
    </xf>
    <xf numFmtId="191" fontId="3" fillId="3" borderId="12" xfId="0" applyNumberFormat="1" applyFont="1" applyFill="1" applyBorder="1" applyAlignment="1">
      <alignment horizontal="right" vertical="center" shrinkToFit="1"/>
    </xf>
    <xf numFmtId="191" fontId="3" fillId="3" borderId="14" xfId="0" applyNumberFormat="1" applyFont="1" applyFill="1" applyBorder="1" applyAlignment="1">
      <alignment horizontal="right" vertical="center" shrinkToFit="1"/>
    </xf>
    <xf numFmtId="0" fontId="3" fillId="3" borderId="9" xfId="0" applyFont="1" applyFill="1" applyBorder="1" applyAlignment="1">
      <alignment horizontal="right" vertical="center"/>
    </xf>
    <xf numFmtId="0" fontId="3" fillId="3" borderId="14" xfId="0" applyFont="1" applyFill="1" applyBorder="1" applyAlignment="1">
      <alignment horizontal="right" vertical="center"/>
    </xf>
    <xf numFmtId="0" fontId="3" fillId="2" borderId="62" xfId="0" applyFont="1" applyFill="1" applyBorder="1" applyAlignment="1">
      <alignment horizontal="center" vertical="center" wrapText="1"/>
    </xf>
    <xf numFmtId="194" fontId="3" fillId="3" borderId="0" xfId="0" applyNumberFormat="1" applyFont="1" applyFill="1" applyAlignment="1">
      <alignment horizontal="right" vertical="center" shrinkToFit="1"/>
    </xf>
    <xf numFmtId="0" fontId="3" fillId="2" borderId="61" xfId="0" applyFont="1" applyFill="1" applyBorder="1" applyAlignment="1">
      <alignment horizontal="center" vertical="center" wrapText="1"/>
    </xf>
    <xf numFmtId="0" fontId="3" fillId="2" borderId="38" xfId="0" applyFont="1" applyFill="1" applyBorder="1" applyAlignment="1">
      <alignment horizontal="center" vertical="center"/>
    </xf>
    <xf numFmtId="194" fontId="3" fillId="0" borderId="73" xfId="0" applyNumberFormat="1" applyFont="1" applyBorder="1" applyAlignment="1">
      <alignment horizontal="right" vertical="center" shrinkToFit="1"/>
    </xf>
    <xf numFmtId="0" fontId="3" fillId="0" borderId="7" xfId="0" applyFont="1" applyBorder="1" applyAlignment="1" applyProtection="1">
      <alignment horizontal="center" vertical="center"/>
      <protection locked="0"/>
    </xf>
    <xf numFmtId="0" fontId="3" fillId="0" borderId="8" xfId="0" applyFont="1" applyBorder="1" applyAlignment="1" applyProtection="1">
      <alignment horizontal="center" vertical="center"/>
      <protection locked="0"/>
    </xf>
    <xf numFmtId="0" fontId="3" fillId="0" borderId="39" xfId="0" applyFont="1" applyBorder="1" applyAlignment="1" applyProtection="1">
      <alignment horizontal="center" vertical="center"/>
      <protection locked="0"/>
    </xf>
    <xf numFmtId="197" fontId="3" fillId="3" borderId="7" xfId="0" applyNumberFormat="1" applyFont="1" applyFill="1" applyBorder="1" applyAlignment="1" applyProtection="1">
      <alignment horizontal="right" vertical="center"/>
      <protection locked="0"/>
    </xf>
    <xf numFmtId="197" fontId="3" fillId="3" borderId="9" xfId="0" applyNumberFormat="1" applyFont="1" applyFill="1" applyBorder="1" applyAlignment="1" applyProtection="1">
      <alignment horizontal="right" vertical="center"/>
      <protection locked="0"/>
    </xf>
    <xf numFmtId="0" fontId="3" fillId="2" borderId="0" xfId="0" applyFont="1" applyFill="1" applyAlignment="1">
      <alignment horizontal="center" vertical="center"/>
    </xf>
    <xf numFmtId="188" fontId="3" fillId="3" borderId="0" xfId="0" applyNumberFormat="1" applyFont="1" applyFill="1" applyAlignment="1">
      <alignment horizontal="right" vertical="center" shrinkToFit="1"/>
    </xf>
    <xf numFmtId="0" fontId="2" fillId="3" borderId="0" xfId="0" applyFont="1" applyFill="1" applyAlignment="1">
      <alignment horizontal="center" vertical="center" wrapText="1"/>
    </xf>
    <xf numFmtId="0" fontId="3" fillId="3" borderId="0" xfId="0" applyFont="1" applyFill="1" applyAlignment="1">
      <alignment horizontal="center" vertical="center"/>
    </xf>
    <xf numFmtId="0" fontId="3" fillId="2" borderId="0" xfId="0" applyFont="1" applyFill="1" applyAlignment="1">
      <alignment horizontal="center" vertical="center" shrinkToFit="1"/>
    </xf>
    <xf numFmtId="191" fontId="3" fillId="0" borderId="10" xfId="0" applyNumberFormat="1" applyFont="1" applyBorder="1" applyAlignment="1">
      <alignment horizontal="right" vertical="center" shrinkToFit="1"/>
    </xf>
    <xf numFmtId="191" fontId="3" fillId="0" borderId="11" xfId="0" applyNumberFormat="1" applyFont="1" applyBorder="1" applyAlignment="1">
      <alignment horizontal="right" vertical="center" shrinkToFit="1"/>
    </xf>
    <xf numFmtId="0" fontId="12" fillId="0" borderId="0" xfId="0" applyFont="1" applyAlignment="1">
      <alignment horizontal="center" vertical="center" wrapText="1"/>
    </xf>
    <xf numFmtId="0" fontId="3" fillId="0" borderId="3" xfId="0" applyFont="1" applyBorder="1" applyAlignment="1" applyProtection="1">
      <alignment horizontal="left" vertical="center"/>
      <protection locked="0"/>
    </xf>
    <xf numFmtId="0" fontId="0" fillId="2" borderId="34" xfId="0" applyFill="1" applyBorder="1">
      <alignment vertical="center"/>
    </xf>
    <xf numFmtId="0" fontId="0" fillId="2" borderId="33" xfId="0" applyFill="1" applyBorder="1">
      <alignment vertical="center"/>
    </xf>
    <xf numFmtId="0" fontId="0" fillId="2" borderId="10" xfId="0" applyFill="1" applyBorder="1">
      <alignment vertical="center"/>
    </xf>
    <xf numFmtId="0" fontId="0" fillId="2" borderId="0" xfId="0" applyFill="1">
      <alignment vertical="center"/>
    </xf>
    <xf numFmtId="0" fontId="0" fillId="2" borderId="11" xfId="0" applyFill="1" applyBorder="1">
      <alignment vertical="center"/>
    </xf>
    <xf numFmtId="0" fontId="3" fillId="2" borderId="32" xfId="0" applyFont="1" applyFill="1" applyBorder="1" applyAlignment="1">
      <alignment horizontal="center" wrapText="1"/>
    </xf>
    <xf numFmtId="0" fontId="3" fillId="2" borderId="33" xfId="0" applyFont="1" applyFill="1" applyBorder="1" applyAlignment="1">
      <alignment horizontal="center" wrapText="1"/>
    </xf>
    <xf numFmtId="0" fontId="3" fillId="2" borderId="10" xfId="0" applyFont="1" applyFill="1" applyBorder="1" applyAlignment="1">
      <alignment horizontal="center" wrapText="1"/>
    </xf>
    <xf numFmtId="0" fontId="3" fillId="2" borderId="11" xfId="0" applyFont="1" applyFill="1" applyBorder="1" applyAlignment="1">
      <alignment horizontal="center" wrapText="1"/>
    </xf>
    <xf numFmtId="0" fontId="3" fillId="0" borderId="10" xfId="0" applyFont="1" applyBorder="1" applyAlignment="1">
      <alignment horizontal="right" vertical="center"/>
    </xf>
    <xf numFmtId="193" fontId="3" fillId="0" borderId="10" xfId="0" applyNumberFormat="1" applyFont="1" applyBorder="1" applyAlignment="1" applyProtection="1">
      <alignment horizontal="right" vertical="center"/>
      <protection locked="0"/>
    </xf>
    <xf numFmtId="193" fontId="3" fillId="0" borderId="11" xfId="0" applyNumberFormat="1" applyFont="1" applyBorder="1" applyAlignment="1" applyProtection="1">
      <alignment horizontal="right" vertical="center"/>
      <protection locked="0"/>
    </xf>
    <xf numFmtId="0" fontId="3" fillId="2" borderId="5" xfId="0" applyFont="1" applyFill="1" applyBorder="1" applyAlignment="1">
      <alignment horizontal="center" vertical="center"/>
    </xf>
    <xf numFmtId="0" fontId="3" fillId="2" borderId="6" xfId="0" applyFont="1" applyFill="1" applyBorder="1" applyAlignment="1">
      <alignment horizontal="center" vertical="center"/>
    </xf>
    <xf numFmtId="194" fontId="3" fillId="0" borderId="2" xfId="0" applyNumberFormat="1" applyFont="1" applyBorder="1" applyAlignment="1" applyProtection="1">
      <alignment horizontal="right" vertical="center"/>
      <protection locked="0"/>
    </xf>
    <xf numFmtId="194" fontId="3" fillId="0" borderId="6" xfId="0" applyNumberFormat="1" applyFont="1" applyBorder="1" applyAlignment="1" applyProtection="1">
      <alignment horizontal="right" vertical="center"/>
      <protection locked="0"/>
    </xf>
    <xf numFmtId="194" fontId="3" fillId="0" borderId="1" xfId="0" applyNumberFormat="1" applyFont="1" applyBorder="1" applyAlignment="1" applyProtection="1">
      <alignment horizontal="right" vertical="center"/>
      <protection locked="0"/>
    </xf>
    <xf numFmtId="0" fontId="0" fillId="0" borderId="49" xfId="0" applyBorder="1" applyAlignment="1">
      <alignment horizontal="center" vertical="center"/>
    </xf>
    <xf numFmtId="0" fontId="0" fillId="0" borderId="18" xfId="0" applyBorder="1" applyAlignment="1">
      <alignment horizontal="center" vertical="center"/>
    </xf>
    <xf numFmtId="0" fontId="0" fillId="0" borderId="50" xfId="0" applyBorder="1" applyAlignment="1">
      <alignment horizontal="center" vertical="center"/>
    </xf>
    <xf numFmtId="0" fontId="0" fillId="0" borderId="40" xfId="0" applyBorder="1" applyAlignment="1">
      <alignment horizontal="center" vertical="center"/>
    </xf>
    <xf numFmtId="0" fontId="0" fillId="0" borderId="41" xfId="0" applyBorder="1" applyAlignment="1">
      <alignment horizontal="center" vertical="center"/>
    </xf>
    <xf numFmtId="0" fontId="0" fillId="0" borderId="42" xfId="0" applyBorder="1" applyAlignment="1">
      <alignment horizontal="center" vertical="center"/>
    </xf>
    <xf numFmtId="0" fontId="0" fillId="0" borderId="56" xfId="0" applyBorder="1" applyAlignment="1">
      <alignment horizontal="center" vertical="center"/>
    </xf>
    <xf numFmtId="0" fontId="0" fillId="0" borderId="57" xfId="0" applyBorder="1" applyAlignment="1">
      <alignment horizontal="center" vertical="center"/>
    </xf>
    <xf numFmtId="0" fontId="0" fillId="0" borderId="58" xfId="0" applyBorder="1" applyAlignment="1">
      <alignment horizontal="center" vertical="center"/>
    </xf>
    <xf numFmtId="0" fontId="3" fillId="2" borderId="74" xfId="0" applyFont="1" applyFill="1" applyBorder="1" applyAlignment="1">
      <alignment vertical="center" wrapText="1"/>
    </xf>
    <xf numFmtId="0" fontId="3" fillId="2" borderId="75" xfId="0" applyFont="1" applyFill="1" applyBorder="1" applyAlignment="1">
      <alignment vertical="center" wrapText="1"/>
    </xf>
    <xf numFmtId="0" fontId="3" fillId="2" borderId="76" xfId="0" applyFont="1" applyFill="1" applyBorder="1" applyAlignment="1">
      <alignment vertical="center" wrapText="1"/>
    </xf>
    <xf numFmtId="0" fontId="0" fillId="0" borderId="77" xfId="0" applyBorder="1" applyAlignment="1">
      <alignment horizontal="center" vertical="center"/>
    </xf>
    <xf numFmtId="0" fontId="0" fillId="0" borderId="78" xfId="0" applyBorder="1" applyAlignment="1">
      <alignment horizontal="center" vertical="center"/>
    </xf>
    <xf numFmtId="0" fontId="3" fillId="5" borderId="5" xfId="0" applyFont="1" applyFill="1" applyBorder="1" applyAlignment="1" applyProtection="1">
      <alignment horizontal="left" vertical="center"/>
      <protection locked="0"/>
    </xf>
    <xf numFmtId="0" fontId="3" fillId="5" borderId="5" xfId="0" applyFont="1" applyFill="1" applyBorder="1" applyAlignment="1" applyProtection="1">
      <alignment horizontal="left" vertical="center" wrapText="1"/>
      <protection locked="0"/>
    </xf>
    <xf numFmtId="0" fontId="3" fillId="5" borderId="9" xfId="0" applyFont="1" applyFill="1" applyBorder="1" applyAlignment="1" applyProtection="1">
      <alignment horizontal="left" vertical="center" wrapText="1"/>
      <protection locked="0"/>
    </xf>
    <xf numFmtId="0" fontId="3" fillId="5" borderId="12" xfId="0" applyFont="1" applyFill="1" applyBorder="1" applyAlignment="1" applyProtection="1">
      <alignment horizontal="left" vertical="center" wrapText="1"/>
      <protection locked="0"/>
    </xf>
    <xf numFmtId="0" fontId="3" fillId="5" borderId="14" xfId="0" applyFont="1" applyFill="1" applyBorder="1" applyAlignment="1" applyProtection="1">
      <alignment horizontal="left" vertical="center" wrapText="1"/>
      <protection locked="0"/>
    </xf>
    <xf numFmtId="0" fontId="0" fillId="5" borderId="3" xfId="0" applyFill="1" applyBorder="1" applyAlignment="1" applyProtection="1">
      <alignment horizontal="center" vertical="center" shrinkToFit="1"/>
      <protection locked="0"/>
    </xf>
    <xf numFmtId="0" fontId="0" fillId="5" borderId="4" xfId="0" applyFill="1" applyBorder="1" applyAlignment="1" applyProtection="1">
      <alignment horizontal="center" vertical="center" shrinkToFit="1"/>
      <protection locked="0"/>
    </xf>
    <xf numFmtId="49" fontId="0" fillId="0" borderId="3" xfId="0" applyNumberFormat="1" applyBorder="1" applyAlignment="1" applyProtection="1">
      <alignment horizontal="center" vertical="center" shrinkToFit="1"/>
      <protection locked="0"/>
    </xf>
    <xf numFmtId="49" fontId="0" fillId="0" borderId="4" xfId="0" applyNumberFormat="1" applyBorder="1" applyAlignment="1" applyProtection="1">
      <alignment horizontal="center" vertical="center" shrinkToFit="1"/>
      <protection locked="0"/>
    </xf>
    <xf numFmtId="0" fontId="3" fillId="0" borderId="70" xfId="0" applyFont="1" applyBorder="1" applyAlignment="1" applyProtection="1">
      <alignment horizontal="center" vertical="center" wrapText="1"/>
      <protection locked="0"/>
    </xf>
    <xf numFmtId="0" fontId="0" fillId="0" borderId="76" xfId="0" applyBorder="1" applyAlignment="1">
      <alignment horizontal="center" vertical="center"/>
    </xf>
    <xf numFmtId="0" fontId="4" fillId="5" borderId="7" xfId="0" applyFont="1" applyFill="1" applyBorder="1" applyAlignment="1" applyProtection="1">
      <alignment horizontal="center" vertical="center"/>
      <protection locked="0"/>
    </xf>
    <xf numFmtId="0" fontId="4" fillId="5" borderId="12" xfId="0" applyFont="1" applyFill="1" applyBorder="1" applyAlignment="1" applyProtection="1">
      <alignment horizontal="center" vertical="center"/>
      <protection locked="0"/>
    </xf>
    <xf numFmtId="0" fontId="3" fillId="5" borderId="7" xfId="0" applyFont="1" applyFill="1" applyBorder="1" applyAlignment="1">
      <alignment horizontal="left" vertical="center"/>
    </xf>
    <xf numFmtId="0" fontId="3" fillId="5" borderId="9" xfId="0" applyFont="1" applyFill="1" applyBorder="1" applyAlignment="1">
      <alignment horizontal="left" vertical="center"/>
    </xf>
    <xf numFmtId="0" fontId="3" fillId="5" borderId="7" xfId="0" applyFont="1" applyFill="1" applyBorder="1" applyAlignment="1">
      <alignment horizontal="right" vertical="center"/>
    </xf>
    <xf numFmtId="0" fontId="3" fillId="5" borderId="9" xfId="0" applyFont="1" applyFill="1" applyBorder="1" applyAlignment="1">
      <alignment horizontal="right" vertical="center"/>
    </xf>
    <xf numFmtId="0" fontId="3" fillId="5" borderId="39" xfId="0" applyFont="1" applyFill="1" applyBorder="1" applyAlignment="1">
      <alignment horizontal="right" vertical="center"/>
    </xf>
    <xf numFmtId="185" fontId="3" fillId="3" borderId="12" xfId="0" applyNumberFormat="1" applyFont="1" applyFill="1" applyBorder="1" applyAlignment="1" applyProtection="1">
      <alignment horizontal="center" vertical="center" shrinkToFit="1"/>
      <protection locked="0"/>
    </xf>
    <xf numFmtId="185" fontId="3" fillId="3" borderId="14" xfId="0" applyNumberFormat="1" applyFont="1" applyFill="1" applyBorder="1" applyAlignment="1" applyProtection="1">
      <alignment horizontal="center" vertical="center" shrinkToFit="1"/>
      <protection locked="0"/>
    </xf>
    <xf numFmtId="186" fontId="3" fillId="5" borderId="12" xfId="0" applyNumberFormat="1" applyFont="1" applyFill="1" applyBorder="1" applyAlignment="1">
      <alignment horizontal="right" vertical="center" shrinkToFit="1"/>
    </xf>
    <xf numFmtId="186" fontId="3" fillId="5" borderId="14" xfId="0" applyNumberFormat="1" applyFont="1" applyFill="1" applyBorder="1" applyAlignment="1">
      <alignment horizontal="right" vertical="center" shrinkToFit="1"/>
    </xf>
    <xf numFmtId="198" fontId="3" fillId="5" borderId="12" xfId="0" applyNumberFormat="1" applyFont="1" applyFill="1" applyBorder="1" applyAlignment="1">
      <alignment horizontal="right" vertical="center" shrinkToFit="1"/>
    </xf>
    <xf numFmtId="198" fontId="3" fillId="5" borderId="14" xfId="0" applyNumberFormat="1" applyFont="1" applyFill="1" applyBorder="1" applyAlignment="1">
      <alignment horizontal="right" vertical="center" shrinkToFit="1"/>
    </xf>
    <xf numFmtId="184" fontId="3" fillId="5" borderId="7" xfId="0" applyNumberFormat="1" applyFont="1" applyFill="1" applyBorder="1" applyAlignment="1" applyProtection="1">
      <alignment horizontal="center" vertical="center" shrinkToFit="1"/>
      <protection locked="0"/>
    </xf>
    <xf numFmtId="184" fontId="3" fillId="5" borderId="9" xfId="0" applyNumberFormat="1" applyFont="1" applyFill="1" applyBorder="1" applyAlignment="1" applyProtection="1">
      <alignment horizontal="center" vertical="center" shrinkToFit="1"/>
      <protection locked="0"/>
    </xf>
    <xf numFmtId="193" fontId="3" fillId="5" borderId="7" xfId="0" applyNumberFormat="1" applyFont="1" applyFill="1" applyBorder="1" applyAlignment="1" applyProtection="1">
      <alignment horizontal="right" vertical="center"/>
      <protection locked="0"/>
    </xf>
    <xf numFmtId="193" fontId="3" fillId="5" borderId="9" xfId="0" applyNumberFormat="1" applyFont="1" applyFill="1" applyBorder="1" applyAlignment="1" applyProtection="1">
      <alignment horizontal="right" vertical="center"/>
      <protection locked="0"/>
    </xf>
    <xf numFmtId="193" fontId="3" fillId="5" borderId="12" xfId="0" applyNumberFormat="1" applyFont="1" applyFill="1" applyBorder="1" applyAlignment="1" applyProtection="1">
      <alignment horizontal="right" vertical="center"/>
      <protection locked="0"/>
    </xf>
    <xf numFmtId="193" fontId="3" fillId="5" borderId="14" xfId="0" applyNumberFormat="1" applyFont="1" applyFill="1" applyBorder="1" applyAlignment="1" applyProtection="1">
      <alignment horizontal="right" vertical="center"/>
      <protection locked="0"/>
    </xf>
    <xf numFmtId="191" fontId="3" fillId="5" borderId="7" xfId="0" applyNumberFormat="1" applyFont="1" applyFill="1" applyBorder="1" applyAlignment="1">
      <alignment horizontal="right" vertical="center" shrinkToFit="1"/>
    </xf>
    <xf numFmtId="191" fontId="3" fillId="5" borderId="9" xfId="0" applyNumberFormat="1" applyFont="1" applyFill="1" applyBorder="1" applyAlignment="1">
      <alignment horizontal="right" vertical="center" shrinkToFit="1"/>
    </xf>
    <xf numFmtId="191" fontId="3" fillId="5" borderId="12" xfId="0" applyNumberFormat="1" applyFont="1" applyFill="1" applyBorder="1" applyAlignment="1">
      <alignment horizontal="right" vertical="center" shrinkToFit="1"/>
    </xf>
    <xf numFmtId="191" fontId="3" fillId="5" borderId="14" xfId="0" applyNumberFormat="1" applyFont="1" applyFill="1" applyBorder="1" applyAlignment="1">
      <alignment horizontal="right" vertical="center" shrinkToFit="1"/>
    </xf>
    <xf numFmtId="184" fontId="3" fillId="3" borderId="7" xfId="0" applyNumberFormat="1" applyFont="1" applyFill="1" applyBorder="1" applyAlignment="1" applyProtection="1">
      <alignment horizontal="center" vertical="center" shrinkToFit="1"/>
      <protection locked="0"/>
    </xf>
    <xf numFmtId="184" fontId="3" fillId="3" borderId="9" xfId="0" applyNumberFormat="1" applyFont="1" applyFill="1" applyBorder="1" applyAlignment="1" applyProtection="1">
      <alignment horizontal="center" vertical="center" shrinkToFit="1"/>
      <protection locked="0"/>
    </xf>
    <xf numFmtId="190" fontId="3" fillId="5" borderId="12" xfId="0" applyNumberFormat="1" applyFont="1" applyFill="1" applyBorder="1" applyAlignment="1">
      <alignment horizontal="right" vertical="center"/>
    </xf>
    <xf numFmtId="190" fontId="3" fillId="5" borderId="38" xfId="0" applyNumberFormat="1" applyFont="1" applyFill="1" applyBorder="1" applyAlignment="1">
      <alignment horizontal="right" vertical="center"/>
    </xf>
    <xf numFmtId="185" fontId="3" fillId="5" borderId="12" xfId="0" applyNumberFormat="1" applyFont="1" applyFill="1" applyBorder="1" applyAlignment="1" applyProtection="1">
      <alignment horizontal="center" vertical="center" shrinkToFit="1"/>
      <protection locked="0"/>
    </xf>
    <xf numFmtId="185" fontId="3" fillId="5" borderId="14" xfId="0" applyNumberFormat="1" applyFont="1" applyFill="1" applyBorder="1" applyAlignment="1" applyProtection="1">
      <alignment horizontal="center" vertical="center" shrinkToFit="1"/>
      <protection locked="0"/>
    </xf>
    <xf numFmtId="187" fontId="3" fillId="5" borderId="12" xfId="0" applyNumberFormat="1" applyFont="1" applyFill="1" applyBorder="1" applyAlignment="1">
      <alignment horizontal="right" vertical="center"/>
    </xf>
    <xf numFmtId="187" fontId="3" fillId="5" borderId="14" xfId="0" applyNumberFormat="1" applyFont="1" applyFill="1" applyBorder="1" applyAlignment="1">
      <alignment horizontal="right" vertical="center"/>
    </xf>
    <xf numFmtId="198" fontId="3" fillId="5" borderId="10" xfId="0" applyNumberFormat="1" applyFont="1" applyFill="1" applyBorder="1" applyAlignment="1">
      <alignment horizontal="right" vertical="center" shrinkToFit="1"/>
    </xf>
    <xf numFmtId="198" fontId="3" fillId="5" borderId="11" xfId="0" applyNumberFormat="1" applyFont="1" applyFill="1" applyBorder="1" applyAlignment="1">
      <alignment horizontal="right" vertical="center" shrinkToFit="1"/>
    </xf>
    <xf numFmtId="0" fontId="3" fillId="5" borderId="10" xfId="0" applyFont="1" applyFill="1" applyBorder="1" applyAlignment="1">
      <alignment horizontal="right" vertical="center"/>
    </xf>
    <xf numFmtId="0" fontId="3" fillId="5" borderId="11" xfId="0" applyFont="1" applyFill="1" applyBorder="1" applyAlignment="1">
      <alignment horizontal="right" vertical="center"/>
    </xf>
    <xf numFmtId="191" fontId="3" fillId="5" borderId="10" xfId="0" applyNumberFormat="1" applyFont="1" applyFill="1" applyBorder="1" applyAlignment="1">
      <alignment horizontal="right" vertical="center" shrinkToFit="1"/>
    </xf>
    <xf numFmtId="191" fontId="3" fillId="5" borderId="11" xfId="0" applyNumberFormat="1" applyFont="1" applyFill="1" applyBorder="1" applyAlignment="1">
      <alignment horizontal="right" vertical="center" shrinkToFit="1"/>
    </xf>
    <xf numFmtId="187" fontId="3" fillId="5" borderId="10" xfId="0" applyNumberFormat="1" applyFont="1" applyFill="1" applyBorder="1" applyAlignment="1">
      <alignment horizontal="right" vertical="center"/>
    </xf>
    <xf numFmtId="187" fontId="3" fillId="5" borderId="11" xfId="0" applyNumberFormat="1" applyFont="1" applyFill="1" applyBorder="1" applyAlignment="1">
      <alignment horizontal="right" vertical="center"/>
    </xf>
    <xf numFmtId="185" fontId="3" fillId="3" borderId="10" xfId="0" applyNumberFormat="1" applyFont="1" applyFill="1" applyBorder="1" applyAlignment="1" applyProtection="1">
      <alignment horizontal="center" vertical="center" shrinkToFit="1"/>
      <protection locked="0"/>
    </xf>
    <xf numFmtId="185" fontId="3" fillId="3" borderId="11" xfId="0" applyNumberFormat="1" applyFont="1" applyFill="1" applyBorder="1" applyAlignment="1" applyProtection="1">
      <alignment horizontal="center" vertical="center" shrinkToFit="1"/>
      <protection locked="0"/>
    </xf>
    <xf numFmtId="199" fontId="3" fillId="5" borderId="2" xfId="3" applyNumberFormat="1" applyFont="1" applyFill="1" applyBorder="1" applyAlignment="1" applyProtection="1">
      <alignment horizontal="right" vertical="center" wrapText="1" shrinkToFit="1"/>
    </xf>
    <xf numFmtId="199" fontId="3" fillId="5" borderId="1" xfId="3" applyNumberFormat="1" applyFont="1" applyFill="1" applyBorder="1" applyAlignment="1" applyProtection="1">
      <alignment horizontal="right" vertical="center" wrapText="1" shrinkToFit="1"/>
    </xf>
    <xf numFmtId="187" fontId="3" fillId="5" borderId="2" xfId="0" applyNumberFormat="1" applyFont="1" applyFill="1" applyBorder="1" applyAlignment="1" applyProtection="1">
      <alignment horizontal="right" vertical="center"/>
      <protection locked="0"/>
    </xf>
    <xf numFmtId="187" fontId="3" fillId="5" borderId="1" xfId="0" applyNumberFormat="1" applyFont="1" applyFill="1" applyBorder="1" applyAlignment="1" applyProtection="1">
      <alignment horizontal="right" vertical="center"/>
      <protection locked="0"/>
    </xf>
    <xf numFmtId="178" fontId="3" fillId="5" borderId="5" xfId="0" applyNumberFormat="1" applyFont="1" applyFill="1" applyBorder="1" applyAlignment="1">
      <alignment horizontal="right" vertical="center"/>
    </xf>
    <xf numFmtId="195" fontId="3" fillId="5" borderId="2" xfId="0" applyNumberFormat="1" applyFont="1" applyFill="1" applyBorder="1" applyAlignment="1" applyProtection="1">
      <alignment horizontal="right" vertical="center" shrinkToFit="1"/>
      <protection locked="0"/>
    </xf>
    <xf numFmtId="195" fontId="3" fillId="5" borderId="1" xfId="0" applyNumberFormat="1" applyFont="1" applyFill="1" applyBorder="1" applyAlignment="1" applyProtection="1">
      <alignment horizontal="right" vertical="center" shrinkToFit="1"/>
      <protection locked="0"/>
    </xf>
    <xf numFmtId="178" fontId="3" fillId="5" borderId="2" xfId="0" applyNumberFormat="1" applyFont="1" applyFill="1" applyBorder="1" applyAlignment="1">
      <alignment horizontal="right" vertical="center" shrinkToFit="1"/>
    </xf>
    <xf numFmtId="178" fontId="3" fillId="5" borderId="1" xfId="0" applyNumberFormat="1" applyFont="1" applyFill="1" applyBorder="1" applyAlignment="1">
      <alignment horizontal="right" vertical="center" shrinkToFit="1"/>
    </xf>
    <xf numFmtId="200" fontId="3" fillId="5" borderId="2" xfId="0" applyNumberFormat="1" applyFont="1" applyFill="1" applyBorder="1" applyAlignment="1">
      <alignment horizontal="right" vertical="center" shrinkToFit="1"/>
    </xf>
    <xf numFmtId="200" fontId="3" fillId="5" borderId="1" xfId="0" applyNumberFormat="1" applyFont="1" applyFill="1" applyBorder="1" applyAlignment="1">
      <alignment horizontal="right" vertical="center" shrinkToFit="1"/>
    </xf>
    <xf numFmtId="201" fontId="3" fillId="5" borderId="2" xfId="0" applyNumberFormat="1" applyFont="1" applyFill="1" applyBorder="1" applyAlignment="1">
      <alignment horizontal="right" vertical="center" shrinkToFit="1"/>
    </xf>
    <xf numFmtId="201" fontId="3" fillId="5" borderId="6" xfId="0" applyNumberFormat="1" applyFont="1" applyFill="1" applyBorder="1" applyAlignment="1">
      <alignment horizontal="right" vertical="center" shrinkToFit="1"/>
    </xf>
    <xf numFmtId="201" fontId="3" fillId="5" borderId="1" xfId="0" applyNumberFormat="1" applyFont="1" applyFill="1" applyBorder="1" applyAlignment="1">
      <alignment horizontal="right" vertical="center" shrinkToFit="1"/>
    </xf>
    <xf numFmtId="194" fontId="3" fillId="5" borderId="2" xfId="0" applyNumberFormat="1" applyFont="1" applyFill="1" applyBorder="1" applyAlignment="1">
      <alignment horizontal="right" vertical="center" shrinkToFit="1"/>
    </xf>
    <xf numFmtId="194" fontId="3" fillId="5" borderId="6" xfId="0" applyNumberFormat="1" applyFont="1" applyFill="1" applyBorder="1" applyAlignment="1">
      <alignment horizontal="right" vertical="center" shrinkToFit="1"/>
    </xf>
    <xf numFmtId="194" fontId="3" fillId="5" borderId="1" xfId="0" applyNumberFormat="1" applyFont="1" applyFill="1" applyBorder="1" applyAlignment="1">
      <alignment horizontal="right" vertical="center" shrinkToFit="1"/>
    </xf>
    <xf numFmtId="194" fontId="3" fillId="5" borderId="2" xfId="0" applyNumberFormat="1" applyFont="1" applyFill="1" applyBorder="1" applyAlignment="1">
      <alignment horizontal="right" vertical="center"/>
    </xf>
    <xf numFmtId="194" fontId="3" fillId="5" borderId="6" xfId="0" applyNumberFormat="1" applyFont="1" applyFill="1" applyBorder="1" applyAlignment="1">
      <alignment horizontal="right" vertical="center"/>
    </xf>
    <xf numFmtId="194" fontId="3" fillId="5" borderId="1" xfId="0" applyNumberFormat="1" applyFont="1" applyFill="1" applyBorder="1" applyAlignment="1">
      <alignment horizontal="right" vertical="center"/>
    </xf>
    <xf numFmtId="194" fontId="3" fillId="5" borderId="62" xfId="0" applyNumberFormat="1" applyFont="1" applyFill="1" applyBorder="1" applyAlignment="1">
      <alignment horizontal="right" vertical="center"/>
    </xf>
    <xf numFmtId="201" fontId="3" fillId="5" borderId="22" xfId="0" applyNumberFormat="1" applyFont="1" applyFill="1" applyBorder="1" applyAlignment="1">
      <alignment horizontal="right" vertical="center" shrinkToFit="1"/>
    </xf>
    <xf numFmtId="201" fontId="3" fillId="5" borderId="23" xfId="0" applyNumberFormat="1" applyFont="1" applyFill="1" applyBorder="1" applyAlignment="1">
      <alignment horizontal="right" vertical="center" shrinkToFit="1"/>
    </xf>
    <xf numFmtId="201" fontId="3" fillId="5" borderId="24" xfId="0" applyNumberFormat="1" applyFont="1" applyFill="1" applyBorder="1" applyAlignment="1">
      <alignment horizontal="right" vertical="center" shrinkToFit="1"/>
    </xf>
    <xf numFmtId="0" fontId="3" fillId="0" borderId="2" xfId="0" applyFont="1" applyBorder="1" applyAlignment="1" applyProtection="1">
      <alignment vertical="center" wrapText="1"/>
      <protection locked="0"/>
    </xf>
    <xf numFmtId="0" fontId="3" fillId="0" borderId="6" xfId="0" applyFont="1" applyBorder="1" applyAlignment="1" applyProtection="1">
      <alignment vertical="center" wrapText="1"/>
      <protection locked="0"/>
    </xf>
    <xf numFmtId="0" fontId="3" fillId="0" borderId="62" xfId="0" applyFont="1" applyBorder="1" applyAlignment="1" applyProtection="1">
      <alignment vertical="center" wrapText="1"/>
      <protection locked="0"/>
    </xf>
    <xf numFmtId="194" fontId="3" fillId="5" borderId="5" xfId="0" applyNumberFormat="1" applyFont="1" applyFill="1" applyBorder="1" applyAlignment="1">
      <alignment horizontal="right" vertical="center" shrinkToFit="1"/>
    </xf>
    <xf numFmtId="189" fontId="3" fillId="5" borderId="5" xfId="0" applyNumberFormat="1" applyFont="1" applyFill="1" applyBorder="1" applyAlignment="1">
      <alignment horizontal="right" vertical="center" shrinkToFit="1"/>
    </xf>
    <xf numFmtId="188" fontId="3" fillId="5" borderId="5" xfId="0" applyNumberFormat="1" applyFont="1" applyFill="1" applyBorder="1" applyAlignment="1">
      <alignment horizontal="right" vertical="center" shrinkToFit="1"/>
    </xf>
    <xf numFmtId="194" fontId="3" fillId="5" borderId="5" xfId="0" applyNumberFormat="1" applyFont="1" applyFill="1" applyBorder="1" applyAlignment="1">
      <alignment horizontal="right" vertical="center"/>
    </xf>
    <xf numFmtId="194" fontId="3" fillId="5" borderId="5" xfId="0" applyNumberFormat="1" applyFont="1" applyFill="1" applyBorder="1" applyAlignment="1" applyProtection="1">
      <alignment horizontal="right" vertical="center"/>
      <protection locked="0"/>
    </xf>
    <xf numFmtId="197" fontId="3" fillId="5" borderId="2" xfId="0" applyNumberFormat="1" applyFont="1" applyFill="1" applyBorder="1" applyAlignment="1" applyProtection="1">
      <alignment horizontal="right" vertical="center"/>
      <protection locked="0"/>
    </xf>
    <xf numFmtId="197" fontId="3" fillId="5" borderId="1" xfId="0" applyNumberFormat="1" applyFont="1" applyFill="1" applyBorder="1" applyAlignment="1" applyProtection="1">
      <alignment horizontal="right" vertical="center"/>
      <protection locked="0"/>
    </xf>
    <xf numFmtId="194" fontId="3" fillId="5" borderId="2" xfId="0" applyNumberFormat="1" applyFont="1" applyFill="1" applyBorder="1" applyAlignment="1" applyProtection="1">
      <alignment horizontal="right" vertical="center"/>
      <protection locked="0"/>
    </xf>
    <xf numFmtId="194" fontId="3" fillId="5" borderId="6" xfId="0" applyNumberFormat="1" applyFont="1" applyFill="1" applyBorder="1" applyAlignment="1" applyProtection="1">
      <alignment horizontal="right" vertical="center"/>
      <protection locked="0"/>
    </xf>
    <xf numFmtId="194" fontId="3" fillId="5" borderId="1" xfId="0" applyNumberFormat="1" applyFont="1" applyFill="1" applyBorder="1" applyAlignment="1" applyProtection="1">
      <alignment horizontal="right" vertical="center"/>
      <protection locked="0"/>
    </xf>
    <xf numFmtId="197" fontId="3" fillId="5" borderId="22" xfId="0" applyNumberFormat="1" applyFont="1" applyFill="1" applyBorder="1" applyAlignment="1" applyProtection="1">
      <alignment horizontal="right" vertical="center"/>
      <protection locked="0"/>
    </xf>
    <xf numFmtId="197" fontId="3" fillId="5" borderId="24" xfId="0" applyNumberFormat="1" applyFont="1" applyFill="1" applyBorder="1" applyAlignment="1" applyProtection="1">
      <alignment horizontal="right" vertical="center"/>
      <protection locked="0"/>
    </xf>
    <xf numFmtId="0" fontId="3" fillId="0" borderId="7" xfId="0" applyFont="1" applyBorder="1" applyAlignment="1" applyProtection="1">
      <alignment vertical="center" wrapText="1"/>
      <protection locked="0"/>
    </xf>
    <xf numFmtId="0" fontId="3" fillId="0" borderId="8" xfId="0" applyFont="1" applyBorder="1" applyAlignment="1" applyProtection="1">
      <alignment vertical="center" wrapText="1"/>
      <protection locked="0"/>
    </xf>
    <xf numFmtId="0" fontId="3" fillId="0" borderId="39" xfId="0" applyFont="1" applyBorder="1" applyAlignment="1" applyProtection="1">
      <alignment vertical="center" wrapText="1"/>
      <protection locked="0"/>
    </xf>
    <xf numFmtId="197" fontId="3" fillId="5" borderId="7" xfId="0" applyNumberFormat="1" applyFont="1" applyFill="1" applyBorder="1" applyAlignment="1" applyProtection="1">
      <alignment horizontal="right" vertical="center"/>
      <protection locked="0"/>
    </xf>
    <xf numFmtId="197" fontId="3" fillId="5" borderId="9" xfId="0" applyNumberFormat="1" applyFont="1" applyFill="1" applyBorder="1" applyAlignment="1" applyProtection="1">
      <alignment horizontal="right" vertical="center"/>
      <protection locked="0"/>
    </xf>
  </cellXfs>
  <cellStyles count="4">
    <cellStyle name="パーセント" xfId="3" builtinId="5"/>
    <cellStyle name="桁区切り" xfId="1" builtinId="6"/>
    <cellStyle name="標準" xfId="0" builtinId="0"/>
    <cellStyle name="標準 2" xfId="2"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worksheet" Target="worksheets/sheet3.xml" />
  <Relationship Id="rId7" Type="http://schemas.openxmlformats.org/officeDocument/2006/relationships/calcChain" Target="calcChain.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sharedStrings" Target="sharedStrings.xml" />
  <Relationship Id="rId5" Type="http://schemas.openxmlformats.org/officeDocument/2006/relationships/styles" Target="styles.xml" />
  <Relationship Id="rId4" Type="http://schemas.openxmlformats.org/officeDocument/2006/relationships/theme" Target="theme/theme1.xml" />
</Relationships>
</file>

<file path=xl/drawings/drawing1.xml><?xml version="1.0" encoding="utf-8"?>
<xdr:wsDr xmlns:xdr="http://schemas.openxmlformats.org/drawingml/2006/spreadsheetDrawing" xmlns:a="http://schemas.openxmlformats.org/drawingml/2006/main">
  <xdr:twoCellAnchor>
    <xdr:from>
      <xdr:col>22</xdr:col>
      <xdr:colOff>266700</xdr:colOff>
      <xdr:row>37</xdr:row>
      <xdr:rowOff>219076</xdr:rowOff>
    </xdr:from>
    <xdr:to>
      <xdr:col>48</xdr:col>
      <xdr:colOff>104775</xdr:colOff>
      <xdr:row>44</xdr:row>
      <xdr:rowOff>447675</xdr:rowOff>
    </xdr:to>
    <xdr:sp macro="" textlink="">
      <xdr:nvSpPr>
        <xdr:cNvPr id="3" name="テキスト ボックス 2">
          <a:extLst>
            <a:ext uri="{FF2B5EF4-FFF2-40B4-BE49-F238E27FC236}">
              <a16:creationId xmlns:a16="http://schemas.microsoft.com/office/drawing/2014/main" id="{D8AE330D-C901-4D38-B6E3-7F04A1EFC87C}"/>
            </a:ext>
          </a:extLst>
        </xdr:cNvPr>
        <xdr:cNvSpPr txBox="1"/>
      </xdr:nvSpPr>
      <xdr:spPr>
        <a:xfrm>
          <a:off x="7529513" y="7867651"/>
          <a:ext cx="7381875" cy="1585912"/>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①各市町村ごとに該当する系統以外は記載しないでください。</a:t>
          </a:r>
          <a:endParaRPr kumimoji="1" lang="en-US" altLang="ja-JP" sz="1100"/>
        </a:p>
        <a:p>
          <a:r>
            <a:rPr kumimoji="1" lang="ja-JP" altLang="en-US" sz="1100"/>
            <a:t>②右側の「合計シートの申請番号」を記入してください。</a:t>
          </a:r>
          <a:endParaRPr kumimoji="1" lang="en-US" altLang="ja-JP" sz="1100"/>
        </a:p>
        <a:p>
          <a:r>
            <a:rPr kumimoji="1" lang="ja-JP" altLang="en-US" sz="1100"/>
            <a:t>③右側の「全体キロに対する市町村内のキロ」を記入してください。（表１　申請の概要を参照）</a:t>
          </a:r>
          <a:endParaRPr kumimoji="1" lang="en-US" altLang="ja-JP" sz="1100"/>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t>④左側の「申請番号」には「全体シートの申請番号」と同様の番号を記載してください。</a:t>
          </a:r>
          <a:endParaRPr kumimoji="1" lang="en-US" altLang="ja-JP" sz="1100"/>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t>　ただし、複数市町村にまたがる場合は、その市町村内キロの比率に応じ、低い市町村のシートはカッコ書きとしてください。</a:t>
          </a:r>
          <a:endParaRPr kumimoji="1" lang="en-US" altLang="ja-JP" sz="1100"/>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t>⑤緑網掛け以外の部分について、</a:t>
          </a:r>
          <a:r>
            <a:rPr kumimoji="1" lang="ja-JP" altLang="ja-JP" sz="1100">
              <a:solidFill>
                <a:schemeClr val="dk1"/>
              </a:solidFill>
              <a:effectLst/>
              <a:latin typeface="+mn-lt"/>
              <a:ea typeface="+mn-ea"/>
              <a:cs typeface="+mn-cs"/>
            </a:rPr>
            <a:t>各市町村ごとの数値を入力してください。（計画運行回数は合計シートと同じ）</a:t>
          </a:r>
          <a:endParaRPr kumimoji="1" lang="en-US"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⑥</a:t>
          </a:r>
          <a:r>
            <a:rPr kumimoji="1" lang="en-US"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（３）負担者及び負担割合</a:t>
          </a:r>
          <a:r>
            <a:rPr kumimoji="1" lang="en-US"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の</a:t>
          </a:r>
          <a:r>
            <a:rPr kumimoji="1" lang="en-US"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ウの負担者とその負担割合</a:t>
          </a:r>
          <a:r>
            <a:rPr kumimoji="1" lang="en-US"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の</a:t>
          </a:r>
          <a:r>
            <a:rPr kumimoji="1" lang="en-US"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「その他の者」の具体的概要</a:t>
          </a:r>
          <a:r>
            <a:rPr kumimoji="1" lang="en-US"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には</a:t>
          </a:r>
          <a:endParaRPr kumimoji="1" lang="en-US"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　　</a:t>
          </a:r>
          <a:r>
            <a:rPr kumimoji="1" lang="en-US"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国、県、（当該市町村以外の沿線市町村）</a:t>
          </a:r>
          <a:r>
            <a:rPr kumimoji="1" lang="en-US"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を記載してください。</a:t>
          </a:r>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3" Type="http://schemas.openxmlformats.org/officeDocument/2006/relationships/comments" Target="../comments1.xml" />
  <Relationship Id="rId2" Type="http://schemas.openxmlformats.org/officeDocument/2006/relationships/vmlDrawing" Target="../drawings/vmlDrawing1.v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3" Type="http://schemas.openxmlformats.org/officeDocument/2006/relationships/comments" Target="../comments2.xml" />
  <Relationship Id="rId2" Type="http://schemas.openxmlformats.org/officeDocument/2006/relationships/vmlDrawing" Target="../drawings/vmlDrawing2.vml" />
  <Relationship Id="rId1" Type="http://schemas.openxmlformats.org/officeDocument/2006/relationships/printerSettings" Target="../printerSettings/printerSettings2.bin" />
</Relationships>
</file>

<file path=xl/worksheets/_rels/sheet3.xml.rels>&#65279;<?xml version="1.0" encoding="utf-8" standalone="yes"?>
<Relationships xmlns="http://schemas.openxmlformats.org/package/2006/relationships">
  <Relationship Id="rId3" Type="http://schemas.openxmlformats.org/officeDocument/2006/relationships/vmlDrawing" Target="../drawings/vmlDrawing3.vml" />
  <Relationship Id="rId2" Type="http://schemas.openxmlformats.org/officeDocument/2006/relationships/drawing" Target="../drawings/drawing1.xml" />
  <Relationship Id="rId1" Type="http://schemas.openxmlformats.org/officeDocument/2006/relationships/printerSettings" Target="../printerSettings/printerSettings3.bin" />
  <Relationship Id="rId4" Type="http://schemas.openxmlformats.org/officeDocument/2006/relationships/comments" Target="../comments3.xml" />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AR42"/>
  <sheetViews>
    <sheetView tabSelected="1" view="pageBreakPreview" topLeftCell="C18" zoomScaleNormal="100" zoomScaleSheetLayoutView="100" workbookViewId="0">
      <selection activeCell="AR38" sqref="AR38"/>
    </sheetView>
  </sheetViews>
  <sheetFormatPr defaultColWidth="9" defaultRowHeight="12.75" x14ac:dyDescent="0.25"/>
  <cols>
    <col min="1" max="1" width="5.73046875" customWidth="1"/>
    <col min="2" max="2" width="5" customWidth="1"/>
    <col min="3" max="3" width="9.46484375" customWidth="1"/>
    <col min="4" max="4" width="4.3984375" customWidth="1"/>
    <col min="5" max="5" width="4.265625" customWidth="1"/>
    <col min="6" max="6" width="3.3984375" customWidth="1"/>
    <col min="7" max="7" width="4.3984375" customWidth="1"/>
    <col min="8" max="9" width="4.265625" customWidth="1"/>
    <col min="10" max="10" width="3.59765625" customWidth="1"/>
    <col min="11" max="11" width="4" bestFit="1" customWidth="1"/>
    <col min="12" max="12" width="3.1328125" customWidth="1"/>
    <col min="13" max="13" width="4.46484375" bestFit="1" customWidth="1"/>
    <col min="14" max="14" width="3.1328125" customWidth="1"/>
    <col min="15" max="19" width="3.59765625" customWidth="1"/>
    <col min="20" max="20" width="4" customWidth="1"/>
    <col min="21" max="21" width="3.59765625" customWidth="1"/>
    <col min="22" max="22" width="4.265625" customWidth="1"/>
    <col min="23" max="27" width="3.46484375" customWidth="1"/>
    <col min="28" max="28" width="4.1328125" customWidth="1"/>
    <col min="29" max="38" width="3.46484375" customWidth="1"/>
    <col min="39" max="39" width="4.3984375" customWidth="1"/>
    <col min="40" max="41" width="10.86328125" customWidth="1"/>
    <col min="42" max="42" width="3.3984375" customWidth="1"/>
    <col min="43" max="43" width="4.1328125" customWidth="1"/>
    <col min="44" max="44" width="7.265625" customWidth="1"/>
  </cols>
  <sheetData>
    <row r="1" spans="1:41" ht="14.25" x14ac:dyDescent="0.25">
      <c r="A1" s="43" t="s">
        <v>12</v>
      </c>
    </row>
    <row r="3" spans="1:41" ht="15.75" customHeight="1" x14ac:dyDescent="0.25">
      <c r="A3" s="175" t="s">
        <v>5</v>
      </c>
      <c r="B3" s="176"/>
      <c r="C3" s="177"/>
      <c r="D3" s="112"/>
      <c r="E3" s="113"/>
      <c r="F3" s="113"/>
      <c r="G3" s="113"/>
      <c r="H3" s="113"/>
      <c r="I3" s="113"/>
      <c r="J3" s="113"/>
      <c r="K3" s="113"/>
      <c r="L3" s="113"/>
      <c r="M3" s="113"/>
      <c r="N3" s="113"/>
      <c r="O3" s="113"/>
      <c r="P3" s="113"/>
      <c r="Q3" s="113"/>
      <c r="R3" s="178"/>
      <c r="X3" s="179" t="s">
        <v>177</v>
      </c>
      <c r="Y3" s="180"/>
      <c r="Z3" s="181"/>
      <c r="AE3" s="33"/>
    </row>
    <row r="4" spans="1:41" x14ac:dyDescent="0.25">
      <c r="A4" s="185" t="s">
        <v>178</v>
      </c>
      <c r="B4" s="185"/>
      <c r="C4" s="185"/>
      <c r="D4" s="185"/>
      <c r="E4" s="185"/>
      <c r="F4" s="185"/>
      <c r="G4" s="185"/>
      <c r="H4" s="185"/>
      <c r="I4" s="185"/>
      <c r="J4" s="185"/>
      <c r="K4" s="185"/>
      <c r="L4" s="185"/>
      <c r="M4" s="185"/>
      <c r="N4" s="185"/>
      <c r="O4" s="185"/>
      <c r="P4" s="185"/>
      <c r="Q4" s="185"/>
      <c r="R4" s="185"/>
      <c r="S4" s="185"/>
      <c r="T4" s="185"/>
      <c r="U4" s="185"/>
      <c r="V4" s="185"/>
      <c r="W4" s="185"/>
      <c r="X4" s="185"/>
      <c r="Y4" s="185"/>
      <c r="Z4" s="185"/>
    </row>
    <row r="5" spans="1:41" x14ac:dyDescent="0.25">
      <c r="A5" s="34" t="s">
        <v>13</v>
      </c>
      <c r="B5" s="34"/>
      <c r="C5" s="34"/>
      <c r="D5" s="34"/>
      <c r="E5" s="34"/>
      <c r="F5" s="34"/>
      <c r="G5" s="34"/>
      <c r="H5" s="34"/>
      <c r="I5" s="34"/>
      <c r="J5" s="34"/>
      <c r="K5" s="34"/>
      <c r="L5" s="34"/>
      <c r="M5" s="34"/>
      <c r="N5" s="34"/>
      <c r="O5" s="34"/>
      <c r="P5" s="34"/>
      <c r="Q5" s="34"/>
      <c r="R5" s="34"/>
      <c r="S5" s="34"/>
      <c r="T5" s="34"/>
      <c r="U5" s="34"/>
      <c r="V5" s="34"/>
      <c r="W5" s="34"/>
      <c r="X5" s="34"/>
      <c r="Y5" s="34"/>
      <c r="Z5" s="34"/>
    </row>
    <row r="6" spans="1:41" x14ac:dyDescent="0.25">
      <c r="A6" s="34" t="s">
        <v>179</v>
      </c>
      <c r="B6" s="34"/>
      <c r="C6" s="34"/>
      <c r="D6" s="34"/>
      <c r="E6" s="34"/>
      <c r="F6" s="34"/>
      <c r="G6" s="34"/>
      <c r="H6" s="34"/>
      <c r="I6" s="34"/>
      <c r="J6" s="34"/>
      <c r="K6" s="34"/>
      <c r="L6" s="34"/>
      <c r="M6" s="34"/>
      <c r="N6" s="34"/>
      <c r="O6" s="34"/>
      <c r="P6" s="34"/>
      <c r="Q6" s="34"/>
      <c r="R6" s="34"/>
      <c r="S6" s="34"/>
      <c r="T6" s="34"/>
      <c r="U6" s="34"/>
      <c r="V6" s="34"/>
      <c r="W6" s="34"/>
      <c r="X6" s="34"/>
      <c r="Y6" s="34"/>
      <c r="Z6" s="34"/>
    </row>
    <row r="7" spans="1:41" ht="15.75" customHeight="1" x14ac:dyDescent="0.25">
      <c r="A7" s="123" t="s">
        <v>180</v>
      </c>
      <c r="B7" s="124"/>
      <c r="C7" s="125"/>
      <c r="D7" s="155" t="s">
        <v>14</v>
      </c>
      <c r="E7" s="156"/>
      <c r="F7" s="156"/>
      <c r="G7" s="156"/>
      <c r="H7" s="156"/>
      <c r="I7" s="156"/>
      <c r="J7" s="156"/>
      <c r="K7" s="156"/>
      <c r="L7" s="156"/>
      <c r="M7" s="156"/>
      <c r="N7" s="156"/>
      <c r="O7" s="156"/>
      <c r="P7" s="156"/>
      <c r="Q7" s="156"/>
      <c r="R7" s="156"/>
      <c r="S7" s="156"/>
      <c r="T7" s="156"/>
      <c r="U7" s="156"/>
      <c r="V7" s="156"/>
      <c r="W7" s="162"/>
      <c r="X7" s="92"/>
      <c r="Y7" s="34"/>
      <c r="Z7" s="34"/>
      <c r="AN7" s="9" t="s">
        <v>87</v>
      </c>
    </row>
    <row r="8" spans="1:41" ht="15.75" customHeight="1" x14ac:dyDescent="0.25">
      <c r="A8" s="173"/>
      <c r="B8" s="174"/>
      <c r="C8" s="182"/>
      <c r="D8" s="155" t="s">
        <v>15</v>
      </c>
      <c r="E8" s="156"/>
      <c r="F8" s="162"/>
      <c r="G8" s="168"/>
      <c r="H8" s="169"/>
      <c r="I8" s="169"/>
      <c r="J8" s="93" t="s">
        <v>4</v>
      </c>
      <c r="K8" s="155" t="s">
        <v>16</v>
      </c>
      <c r="L8" s="156"/>
      <c r="M8" s="162"/>
      <c r="N8" s="168"/>
      <c r="O8" s="169"/>
      <c r="P8" s="169"/>
      <c r="Q8" s="93" t="s">
        <v>4</v>
      </c>
      <c r="R8" s="155" t="s">
        <v>17</v>
      </c>
      <c r="S8" s="156"/>
      <c r="T8" s="162"/>
      <c r="U8" s="166" t="str">
        <f>IF(ISBLANK(G8)+ISBLANK(G9)," ",G8+N8)</f>
        <v xml:space="preserve"> </v>
      </c>
      <c r="V8" s="167"/>
      <c r="W8" s="93" t="s">
        <v>4</v>
      </c>
      <c r="X8" s="94"/>
      <c r="Y8" s="34"/>
      <c r="Z8" s="34"/>
      <c r="AN8" s="11" t="s">
        <v>88</v>
      </c>
      <c r="AO8" s="12" t="s">
        <v>89</v>
      </c>
    </row>
    <row r="9" spans="1:41" ht="15.75" customHeight="1" x14ac:dyDescent="0.25">
      <c r="A9" s="173"/>
      <c r="B9" s="174"/>
      <c r="C9" s="182"/>
      <c r="D9" s="155" t="s">
        <v>18</v>
      </c>
      <c r="E9" s="156"/>
      <c r="F9" s="162"/>
      <c r="G9" s="168"/>
      <c r="H9" s="169"/>
      <c r="I9" s="169"/>
      <c r="J9" s="93" t="s">
        <v>4</v>
      </c>
      <c r="K9" s="170" t="s">
        <v>19</v>
      </c>
      <c r="L9" s="171"/>
      <c r="M9" s="172"/>
      <c r="N9" s="168"/>
      <c r="O9" s="169"/>
      <c r="P9" s="169"/>
      <c r="Q9" s="93" t="s">
        <v>4</v>
      </c>
      <c r="R9" s="155" t="s">
        <v>20</v>
      </c>
      <c r="S9" s="156"/>
      <c r="T9" s="162"/>
      <c r="U9" s="166" t="str">
        <f>IF(ISBLANK(G9)+ISBLANK(G10)," ",G9+N9)</f>
        <v xml:space="preserve"> </v>
      </c>
      <c r="V9" s="167"/>
      <c r="W9" s="93" t="s">
        <v>4</v>
      </c>
      <c r="X9" s="94"/>
      <c r="Y9" s="34"/>
      <c r="Z9" s="34"/>
      <c r="AN9" s="13" t="str">
        <f>IF(ISBLANK(G9),"円　　銭",ROUNDDOWN(U9*1000/D11,2))</f>
        <v>円　　銭</v>
      </c>
      <c r="AO9" s="13" t="str">
        <f>IF(ISBLANK(G8),"円　　銭",(ROUNDDOWN(U8*1000/D11,2)))</f>
        <v>円　　銭</v>
      </c>
    </row>
    <row r="10" spans="1:41" ht="15.75" customHeight="1" thickBot="1" x14ac:dyDescent="0.3">
      <c r="A10" s="126"/>
      <c r="B10" s="127"/>
      <c r="C10" s="128"/>
      <c r="D10" s="117" t="s">
        <v>21</v>
      </c>
      <c r="E10" s="118"/>
      <c r="F10" s="119"/>
      <c r="G10" s="183"/>
      <c r="H10" s="184"/>
      <c r="I10" s="184"/>
      <c r="J10" s="95" t="s">
        <v>4</v>
      </c>
      <c r="K10" s="155" t="s">
        <v>22</v>
      </c>
      <c r="L10" s="156"/>
      <c r="M10" s="162"/>
      <c r="N10" s="160"/>
      <c r="O10" s="161"/>
      <c r="P10" s="161"/>
      <c r="Q10" s="93" t="s">
        <v>4</v>
      </c>
      <c r="R10" s="163" t="s">
        <v>23</v>
      </c>
      <c r="S10" s="164"/>
      <c r="T10" s="165"/>
      <c r="U10" s="160" t="str">
        <f>IF(ISBLANK(G8)+ISBLANK(G9)," ",U8-U9)</f>
        <v xml:space="preserve"> </v>
      </c>
      <c r="V10" s="161"/>
      <c r="W10" s="93" t="s">
        <v>4</v>
      </c>
      <c r="X10" s="94"/>
      <c r="Y10" s="34"/>
      <c r="Z10" s="34"/>
    </row>
    <row r="11" spans="1:41" ht="16.5" customHeight="1" thickTop="1" thickBot="1" x14ac:dyDescent="0.3">
      <c r="A11" s="143" t="s">
        <v>94</v>
      </c>
      <c r="B11" s="144"/>
      <c r="C11" s="144"/>
      <c r="D11" s="147"/>
      <c r="E11" s="148"/>
      <c r="F11" s="148"/>
      <c r="G11" s="96" t="s">
        <v>90</v>
      </c>
      <c r="H11" s="97"/>
      <c r="I11" s="98"/>
      <c r="J11" s="98"/>
      <c r="K11" s="98"/>
      <c r="L11" s="94"/>
      <c r="M11" s="94"/>
      <c r="N11" s="99"/>
      <c r="O11" s="100"/>
      <c r="P11" s="34"/>
      <c r="Q11" s="34"/>
      <c r="R11" s="151" t="s">
        <v>24</v>
      </c>
      <c r="S11" s="152"/>
      <c r="T11" s="153"/>
      <c r="U11" s="154" t="str">
        <f>IF(ISBLANK(G8)+ISBLANK(G9)," ",ROUNDDOWN(U8/U9*100,2))</f>
        <v xml:space="preserve"> </v>
      </c>
      <c r="V11" s="154"/>
      <c r="W11" s="93" t="s">
        <v>25</v>
      </c>
      <c r="X11" s="94"/>
      <c r="Y11" s="34"/>
      <c r="Z11" s="34"/>
    </row>
    <row r="12" spans="1:41" ht="22.5" customHeight="1" thickTop="1" thickBot="1" x14ac:dyDescent="0.3">
      <c r="A12" s="145"/>
      <c r="B12" s="146"/>
      <c r="C12" s="146"/>
      <c r="D12" s="149"/>
      <c r="E12" s="150"/>
      <c r="F12" s="150"/>
      <c r="G12" s="101"/>
      <c r="H12" s="102"/>
      <c r="I12" s="102"/>
      <c r="J12" s="102"/>
      <c r="K12" s="103"/>
      <c r="L12" s="94"/>
      <c r="M12" s="94"/>
      <c r="N12" s="100"/>
      <c r="O12" s="34"/>
      <c r="P12" s="34"/>
      <c r="Q12" s="104"/>
      <c r="R12" s="104"/>
      <c r="S12" s="104"/>
      <c r="T12" s="105"/>
      <c r="U12" s="105"/>
      <c r="V12" s="103"/>
      <c r="W12" s="34"/>
      <c r="X12" s="94"/>
      <c r="Y12" s="34"/>
      <c r="Z12" s="34"/>
    </row>
    <row r="13" spans="1:41" ht="15" customHeight="1" thickTop="1" x14ac:dyDescent="0.25">
      <c r="A13" s="34"/>
      <c r="B13" s="34"/>
      <c r="C13" s="34"/>
      <c r="D13" s="34"/>
      <c r="E13" s="34"/>
      <c r="F13" s="34"/>
      <c r="G13" s="34"/>
      <c r="H13" s="34"/>
      <c r="I13" s="34"/>
      <c r="J13" s="34"/>
      <c r="K13" s="34"/>
      <c r="L13" s="34"/>
      <c r="M13" s="34"/>
      <c r="N13" s="34"/>
      <c r="O13" s="34"/>
      <c r="P13" s="34"/>
      <c r="Q13" s="34"/>
      <c r="R13" s="34"/>
      <c r="S13" s="34"/>
      <c r="T13" s="34"/>
      <c r="U13" s="34"/>
      <c r="V13" s="34"/>
      <c r="W13" s="34"/>
      <c r="X13" s="34"/>
      <c r="Y13" s="34"/>
      <c r="Z13" s="34"/>
    </row>
    <row r="14" spans="1:41" x14ac:dyDescent="0.25">
      <c r="A14" s="34" t="s">
        <v>181</v>
      </c>
      <c r="B14" s="34"/>
      <c r="C14" s="34"/>
      <c r="D14" s="34"/>
      <c r="E14" s="34"/>
      <c r="F14" s="34"/>
      <c r="G14" s="34"/>
      <c r="H14" s="34"/>
      <c r="I14" s="34"/>
      <c r="J14" s="34"/>
      <c r="K14" s="34"/>
      <c r="L14" s="34"/>
      <c r="M14" s="34"/>
      <c r="N14" s="34"/>
      <c r="O14" s="34"/>
      <c r="P14" s="34"/>
      <c r="Q14" s="34"/>
      <c r="R14" s="34"/>
      <c r="S14" s="34"/>
      <c r="T14" s="34"/>
      <c r="U14" s="34"/>
      <c r="V14" s="34"/>
      <c r="W14" s="34"/>
      <c r="X14" s="34"/>
      <c r="Y14" s="34"/>
      <c r="Z14" s="34"/>
    </row>
    <row r="15" spans="1:41" ht="15.75" customHeight="1" x14ac:dyDescent="0.25">
      <c r="A15" s="123" t="s">
        <v>26</v>
      </c>
      <c r="B15" s="124"/>
      <c r="C15" s="124"/>
      <c r="D15" s="155" t="s">
        <v>14</v>
      </c>
      <c r="E15" s="156"/>
      <c r="F15" s="156"/>
      <c r="G15" s="156"/>
      <c r="H15" s="156"/>
      <c r="I15" s="156"/>
      <c r="J15" s="156"/>
      <c r="K15" s="156"/>
      <c r="L15" s="156"/>
      <c r="M15" s="156"/>
      <c r="N15" s="156"/>
      <c r="O15" s="156"/>
      <c r="P15" s="156"/>
      <c r="Q15" s="156"/>
      <c r="R15" s="156"/>
      <c r="S15" s="156"/>
      <c r="T15" s="156"/>
      <c r="U15" s="156"/>
      <c r="V15" s="156"/>
      <c r="W15" s="162"/>
      <c r="X15" s="92"/>
      <c r="Y15" s="34"/>
      <c r="Z15" s="34"/>
      <c r="AN15" s="9" t="s">
        <v>91</v>
      </c>
    </row>
    <row r="16" spans="1:41" ht="15.75" customHeight="1" x14ac:dyDescent="0.25">
      <c r="A16" s="173"/>
      <c r="B16" s="174"/>
      <c r="C16" s="174"/>
      <c r="D16" s="155" t="s">
        <v>15</v>
      </c>
      <c r="E16" s="156"/>
      <c r="F16" s="162"/>
      <c r="G16" s="168"/>
      <c r="H16" s="169"/>
      <c r="I16" s="169"/>
      <c r="J16" s="93" t="s">
        <v>4</v>
      </c>
      <c r="K16" s="155" t="s">
        <v>16</v>
      </c>
      <c r="L16" s="156"/>
      <c r="M16" s="162"/>
      <c r="N16" s="168"/>
      <c r="O16" s="169"/>
      <c r="P16" s="169"/>
      <c r="Q16" s="93" t="s">
        <v>4</v>
      </c>
      <c r="R16" s="155" t="s">
        <v>27</v>
      </c>
      <c r="S16" s="156"/>
      <c r="T16" s="162"/>
      <c r="U16" s="166" t="str">
        <f>IF(ISBLANK(G16)+ISBLANK(G17)," ",G16+N16)</f>
        <v xml:space="preserve"> </v>
      </c>
      <c r="V16" s="167"/>
      <c r="W16" s="93" t="s">
        <v>4</v>
      </c>
      <c r="X16" s="94"/>
      <c r="Y16" s="34"/>
      <c r="Z16" s="34"/>
      <c r="AN16" s="11" t="s">
        <v>88</v>
      </c>
      <c r="AO16" s="12" t="s">
        <v>89</v>
      </c>
    </row>
    <row r="17" spans="1:41" ht="15.75" customHeight="1" x14ac:dyDescent="0.25">
      <c r="A17" s="173"/>
      <c r="B17" s="174"/>
      <c r="C17" s="174"/>
      <c r="D17" s="155" t="s">
        <v>18</v>
      </c>
      <c r="E17" s="156"/>
      <c r="F17" s="162"/>
      <c r="G17" s="168"/>
      <c r="H17" s="169"/>
      <c r="I17" s="169"/>
      <c r="J17" s="93" t="s">
        <v>4</v>
      </c>
      <c r="K17" s="170" t="s">
        <v>19</v>
      </c>
      <c r="L17" s="171"/>
      <c r="M17" s="172"/>
      <c r="N17" s="168"/>
      <c r="O17" s="169"/>
      <c r="P17" s="169"/>
      <c r="Q17" s="93" t="s">
        <v>4</v>
      </c>
      <c r="R17" s="155" t="s">
        <v>28</v>
      </c>
      <c r="S17" s="156"/>
      <c r="T17" s="162"/>
      <c r="U17" s="166" t="str">
        <f>IF(ISBLANK(G17)+ISBLANK(G18)," ",G17+N17)</f>
        <v xml:space="preserve"> </v>
      </c>
      <c r="V17" s="167"/>
      <c r="W17" s="93" t="s">
        <v>4</v>
      </c>
      <c r="X17" s="94"/>
      <c r="Y17" s="34"/>
      <c r="Z17" s="34"/>
      <c r="AN17" s="13" t="str">
        <f>IF(ISBLANK(G17),"円　　銭",ROUNDDOWN(U17*1000/D19,2))</f>
        <v>円　　銭</v>
      </c>
      <c r="AO17" s="13" t="str">
        <f>IF(ISBLANK(G16),"円　　銭",(ROUNDDOWN(U16*1000/D19,2)))</f>
        <v>円　　銭</v>
      </c>
    </row>
    <row r="18" spans="1:41" ht="15.75" customHeight="1" thickBot="1" x14ac:dyDescent="0.3">
      <c r="A18" s="173"/>
      <c r="B18" s="174"/>
      <c r="C18" s="174"/>
      <c r="D18" s="117" t="s">
        <v>21</v>
      </c>
      <c r="E18" s="118"/>
      <c r="F18" s="119"/>
      <c r="G18" s="160"/>
      <c r="H18" s="161"/>
      <c r="I18" s="161"/>
      <c r="J18" s="93" t="s">
        <v>4</v>
      </c>
      <c r="K18" s="155" t="s">
        <v>22</v>
      </c>
      <c r="L18" s="156"/>
      <c r="M18" s="162"/>
      <c r="N18" s="160"/>
      <c r="O18" s="161"/>
      <c r="P18" s="161"/>
      <c r="Q18" s="93" t="s">
        <v>4</v>
      </c>
      <c r="R18" s="163" t="s">
        <v>23</v>
      </c>
      <c r="S18" s="164"/>
      <c r="T18" s="165"/>
      <c r="U18" s="160" t="str">
        <f>IF(ISBLANK(G16)+ISBLANK(G17)," ",U16-U17)</f>
        <v xml:space="preserve"> </v>
      </c>
      <c r="V18" s="161"/>
      <c r="W18" s="93" t="s">
        <v>4</v>
      </c>
      <c r="X18" s="94"/>
      <c r="Y18" s="34"/>
      <c r="Z18" s="34"/>
    </row>
    <row r="19" spans="1:41" ht="16.5" customHeight="1" thickTop="1" thickBot="1" x14ac:dyDescent="0.3">
      <c r="A19" s="143" t="s">
        <v>95</v>
      </c>
      <c r="B19" s="144"/>
      <c r="C19" s="144"/>
      <c r="D19" s="147"/>
      <c r="E19" s="148"/>
      <c r="F19" s="148"/>
      <c r="G19" s="96" t="s">
        <v>90</v>
      </c>
      <c r="H19" s="98"/>
      <c r="I19" s="98"/>
      <c r="J19" s="98"/>
      <c r="K19" s="94"/>
      <c r="L19" s="94"/>
      <c r="M19" s="94"/>
      <c r="N19" s="99"/>
      <c r="O19" s="100"/>
      <c r="P19" s="34"/>
      <c r="Q19" s="34"/>
      <c r="R19" s="151" t="s">
        <v>24</v>
      </c>
      <c r="S19" s="152"/>
      <c r="T19" s="153"/>
      <c r="U19" s="154" t="str">
        <f>IF(ISBLANK(G16)+ISBLANK(G17)," ",ROUNDDOWN(U16/U17*100,2))</f>
        <v xml:space="preserve"> </v>
      </c>
      <c r="V19" s="154"/>
      <c r="W19" s="93" t="s">
        <v>25</v>
      </c>
      <c r="X19" s="94"/>
      <c r="Y19" s="34"/>
      <c r="Z19" s="34"/>
    </row>
    <row r="20" spans="1:41" ht="22.5" customHeight="1" thickTop="1" thickBot="1" x14ac:dyDescent="0.3">
      <c r="A20" s="145"/>
      <c r="B20" s="146"/>
      <c r="C20" s="146"/>
      <c r="D20" s="149"/>
      <c r="E20" s="150"/>
      <c r="F20" s="150"/>
      <c r="G20" s="101"/>
      <c r="H20" s="102"/>
      <c r="I20" s="102"/>
      <c r="J20" s="103"/>
      <c r="K20" s="94"/>
      <c r="L20" s="94"/>
      <c r="M20" s="94"/>
      <c r="N20" s="100"/>
      <c r="O20" s="34"/>
      <c r="P20" s="34"/>
      <c r="Q20" s="104"/>
      <c r="R20" s="104"/>
      <c r="S20" s="104"/>
      <c r="T20" s="105"/>
      <c r="U20" s="105"/>
      <c r="V20" s="103"/>
      <c r="W20" s="34"/>
      <c r="X20" s="94"/>
      <c r="Y20" s="34"/>
      <c r="Z20" s="34"/>
    </row>
    <row r="21" spans="1:41" ht="15" customHeight="1" thickTop="1" x14ac:dyDescent="0.25">
      <c r="A21" s="34"/>
      <c r="B21" s="34"/>
      <c r="C21" s="34"/>
      <c r="D21" s="34"/>
      <c r="E21" s="34"/>
      <c r="F21" s="34"/>
      <c r="G21" s="34"/>
      <c r="H21" s="34"/>
      <c r="I21" s="34"/>
      <c r="J21" s="34"/>
      <c r="K21" s="34"/>
      <c r="L21" s="34"/>
      <c r="M21" s="34"/>
      <c r="N21" s="34"/>
      <c r="O21" s="34"/>
      <c r="P21" s="34"/>
      <c r="Q21" s="34"/>
      <c r="R21" s="34"/>
      <c r="S21" s="34"/>
      <c r="T21" s="34"/>
      <c r="U21" s="34"/>
      <c r="V21" s="34"/>
      <c r="W21" s="34"/>
      <c r="X21" s="34"/>
      <c r="Y21" s="34"/>
      <c r="Z21" s="34"/>
    </row>
    <row r="22" spans="1:41" x14ac:dyDescent="0.25">
      <c r="A22" s="34" t="s">
        <v>182</v>
      </c>
      <c r="B22" s="34"/>
      <c r="C22" s="34"/>
      <c r="D22" s="34"/>
      <c r="E22" s="34"/>
      <c r="F22" s="34"/>
      <c r="G22" s="34"/>
      <c r="H22" s="34"/>
      <c r="I22" s="34"/>
      <c r="J22" s="34"/>
      <c r="K22" s="34"/>
      <c r="L22" s="34"/>
      <c r="M22" s="34"/>
      <c r="N22" s="34"/>
      <c r="O22" s="34"/>
      <c r="P22" s="34"/>
      <c r="Q22" s="34"/>
      <c r="R22" s="34"/>
      <c r="S22" s="34"/>
      <c r="T22" s="34"/>
      <c r="U22" s="34"/>
      <c r="V22" s="34"/>
      <c r="W22" s="34"/>
      <c r="X22" s="34"/>
      <c r="Y22" s="34"/>
      <c r="Z22" s="34"/>
    </row>
    <row r="23" spans="1:41" ht="15.75" customHeight="1" x14ac:dyDescent="0.25">
      <c r="A23" s="123" t="s">
        <v>83</v>
      </c>
      <c r="B23" s="124"/>
      <c r="C23" s="124"/>
      <c r="D23" s="155" t="s">
        <v>14</v>
      </c>
      <c r="E23" s="156"/>
      <c r="F23" s="156"/>
      <c r="G23" s="156"/>
      <c r="H23" s="156"/>
      <c r="I23" s="156"/>
      <c r="J23" s="156"/>
      <c r="K23" s="156"/>
      <c r="L23" s="156"/>
      <c r="M23" s="156"/>
      <c r="N23" s="156"/>
      <c r="O23" s="156"/>
      <c r="P23" s="156"/>
      <c r="Q23" s="156"/>
      <c r="R23" s="156"/>
      <c r="S23" s="156"/>
      <c r="T23" s="156"/>
      <c r="U23" s="156"/>
      <c r="V23" s="156"/>
      <c r="W23" s="162"/>
      <c r="X23" s="92"/>
      <c r="Y23" s="34"/>
      <c r="Z23" s="34"/>
      <c r="AN23" s="9" t="s">
        <v>92</v>
      </c>
    </row>
    <row r="24" spans="1:41" ht="15.75" customHeight="1" x14ac:dyDescent="0.25">
      <c r="A24" s="173"/>
      <c r="B24" s="174"/>
      <c r="C24" s="174"/>
      <c r="D24" s="155" t="s">
        <v>15</v>
      </c>
      <c r="E24" s="156"/>
      <c r="F24" s="162"/>
      <c r="G24" s="168"/>
      <c r="H24" s="169"/>
      <c r="I24" s="169"/>
      <c r="J24" s="93" t="s">
        <v>4</v>
      </c>
      <c r="K24" s="155" t="s">
        <v>16</v>
      </c>
      <c r="L24" s="156"/>
      <c r="M24" s="162"/>
      <c r="N24" s="168"/>
      <c r="O24" s="169"/>
      <c r="P24" s="169"/>
      <c r="Q24" s="93" t="s">
        <v>4</v>
      </c>
      <c r="R24" s="155" t="s">
        <v>29</v>
      </c>
      <c r="S24" s="156"/>
      <c r="T24" s="162"/>
      <c r="U24" s="166" t="str">
        <f>IF(ISBLANK(G24)+ISBLANK(G25)," ",G24+N24)</f>
        <v xml:space="preserve"> </v>
      </c>
      <c r="V24" s="167"/>
      <c r="W24" s="93" t="s">
        <v>4</v>
      </c>
      <c r="X24" s="94"/>
      <c r="Y24" s="34"/>
      <c r="Z24" s="34"/>
      <c r="AN24" s="28" t="s">
        <v>88</v>
      </c>
      <c r="AO24" s="29" t="s">
        <v>89</v>
      </c>
    </row>
    <row r="25" spans="1:41" ht="15.75" customHeight="1" x14ac:dyDescent="0.25">
      <c r="A25" s="173"/>
      <c r="B25" s="174"/>
      <c r="C25" s="174"/>
      <c r="D25" s="155" t="s">
        <v>18</v>
      </c>
      <c r="E25" s="156"/>
      <c r="F25" s="162"/>
      <c r="G25" s="168"/>
      <c r="H25" s="169"/>
      <c r="I25" s="169"/>
      <c r="J25" s="93" t="s">
        <v>4</v>
      </c>
      <c r="K25" s="170" t="s">
        <v>19</v>
      </c>
      <c r="L25" s="171"/>
      <c r="M25" s="172"/>
      <c r="N25" s="168"/>
      <c r="O25" s="169"/>
      <c r="P25" s="169"/>
      <c r="Q25" s="93" t="s">
        <v>4</v>
      </c>
      <c r="R25" s="155" t="s">
        <v>30</v>
      </c>
      <c r="S25" s="156"/>
      <c r="T25" s="162"/>
      <c r="U25" s="166" t="str">
        <f>IF(ISBLANK(G25)+ISBLANK(G26)," ",G25+N25)</f>
        <v xml:space="preserve"> </v>
      </c>
      <c r="V25" s="167"/>
      <c r="W25" s="93" t="s">
        <v>4</v>
      </c>
      <c r="X25" s="94"/>
      <c r="Y25" s="34"/>
      <c r="Z25" s="34"/>
      <c r="AN25" s="13" t="str">
        <f>IF(ISBLANK(G25),"円　　銭",ROUNDDOWN(U25*1000/D27,2))</f>
        <v>円　　銭</v>
      </c>
      <c r="AO25" s="13" t="str">
        <f>IF(ISBLANK(G24),"円　　銭",(ROUNDDOWN(U24*1000/D27,2)))</f>
        <v>円　　銭</v>
      </c>
    </row>
    <row r="26" spans="1:41" ht="15.75" customHeight="1" thickBot="1" x14ac:dyDescent="0.3">
      <c r="A26" s="173"/>
      <c r="B26" s="174"/>
      <c r="C26" s="174"/>
      <c r="D26" s="117" t="s">
        <v>21</v>
      </c>
      <c r="E26" s="118"/>
      <c r="F26" s="119"/>
      <c r="G26" s="160"/>
      <c r="H26" s="161"/>
      <c r="I26" s="161"/>
      <c r="J26" s="93" t="s">
        <v>4</v>
      </c>
      <c r="K26" s="155" t="s">
        <v>22</v>
      </c>
      <c r="L26" s="156"/>
      <c r="M26" s="162"/>
      <c r="N26" s="160"/>
      <c r="O26" s="161"/>
      <c r="P26" s="161"/>
      <c r="Q26" s="93" t="s">
        <v>4</v>
      </c>
      <c r="R26" s="163" t="s">
        <v>23</v>
      </c>
      <c r="S26" s="164"/>
      <c r="T26" s="165"/>
      <c r="U26" s="160" t="str">
        <f>IF(ISBLANK(G24)+ISBLANK(G25)," ",U24-U25)</f>
        <v xml:space="preserve"> </v>
      </c>
      <c r="V26" s="161"/>
      <c r="W26" s="93" t="s">
        <v>4</v>
      </c>
      <c r="X26" s="94"/>
      <c r="Y26" s="34"/>
      <c r="Z26" s="34"/>
    </row>
    <row r="27" spans="1:41" ht="16.5" customHeight="1" thickTop="1" thickBot="1" x14ac:dyDescent="0.3">
      <c r="A27" s="143" t="s">
        <v>96</v>
      </c>
      <c r="B27" s="144"/>
      <c r="C27" s="144"/>
      <c r="D27" s="147"/>
      <c r="E27" s="148"/>
      <c r="F27" s="148"/>
      <c r="G27" s="96" t="s">
        <v>90</v>
      </c>
      <c r="H27" s="98"/>
      <c r="I27" s="98"/>
      <c r="J27" s="98"/>
      <c r="K27" s="94"/>
      <c r="L27" s="94"/>
      <c r="M27" s="94"/>
      <c r="N27" s="99"/>
      <c r="O27" s="100"/>
      <c r="P27" s="34"/>
      <c r="Q27" s="34"/>
      <c r="R27" s="151" t="s">
        <v>24</v>
      </c>
      <c r="S27" s="152"/>
      <c r="T27" s="153"/>
      <c r="U27" s="154" t="str">
        <f>IF(ISBLANK(G24)+ISBLANK(G25)," ",ROUNDDOWN(U24/U25*100,2))</f>
        <v xml:space="preserve"> </v>
      </c>
      <c r="V27" s="154"/>
      <c r="W27" s="93" t="s">
        <v>25</v>
      </c>
      <c r="X27" s="94"/>
      <c r="Y27" s="34"/>
      <c r="Z27" s="34"/>
    </row>
    <row r="28" spans="1:41" ht="22.5" customHeight="1" thickTop="1" thickBot="1" x14ac:dyDescent="0.3">
      <c r="A28" s="145"/>
      <c r="B28" s="146"/>
      <c r="C28" s="146"/>
      <c r="D28" s="149"/>
      <c r="E28" s="150"/>
      <c r="F28" s="150"/>
      <c r="G28" s="101"/>
      <c r="H28" s="102"/>
      <c r="I28" s="102"/>
      <c r="J28" s="103"/>
      <c r="K28" s="94"/>
      <c r="L28" s="94"/>
      <c r="M28" s="94"/>
      <c r="N28" s="100"/>
      <c r="O28" s="34"/>
      <c r="P28" s="34"/>
      <c r="Q28" s="104"/>
      <c r="R28" s="104"/>
      <c r="S28" s="104"/>
      <c r="T28" s="105"/>
      <c r="U28" s="105"/>
      <c r="V28" s="103"/>
      <c r="W28" s="34"/>
      <c r="X28" s="94"/>
      <c r="Y28" s="34"/>
      <c r="Z28" s="34"/>
    </row>
    <row r="29" spans="1:41" ht="11.25" customHeight="1" thickTop="1" x14ac:dyDescent="0.25">
      <c r="A29" s="94"/>
      <c r="B29" s="94"/>
      <c r="C29" s="94"/>
      <c r="D29" s="106"/>
      <c r="E29" s="106"/>
      <c r="F29" s="94"/>
      <c r="G29" s="107"/>
      <c r="H29" s="107"/>
      <c r="I29" s="107"/>
      <c r="J29" s="107"/>
      <c r="K29" s="94"/>
      <c r="L29" s="94"/>
      <c r="M29" s="94"/>
      <c r="N29" s="94"/>
      <c r="O29" s="34"/>
      <c r="P29" s="34"/>
      <c r="Q29" s="94"/>
      <c r="R29" s="94"/>
      <c r="S29" s="94"/>
      <c r="T29" s="34"/>
      <c r="U29" s="34"/>
      <c r="V29" s="34"/>
      <c r="W29" s="34"/>
      <c r="X29" s="34"/>
      <c r="Y29" s="34"/>
      <c r="Z29" s="34"/>
    </row>
    <row r="30" spans="1:41" x14ac:dyDescent="0.25">
      <c r="A30" s="94" t="s">
        <v>183</v>
      </c>
      <c r="B30" s="34"/>
      <c r="C30" s="34"/>
      <c r="D30" s="34"/>
      <c r="E30" s="34"/>
      <c r="F30" s="34"/>
      <c r="G30" s="34"/>
      <c r="H30" s="34"/>
      <c r="I30" s="34"/>
      <c r="J30" s="34"/>
      <c r="K30" s="34"/>
      <c r="L30" s="34"/>
      <c r="M30" s="34"/>
      <c r="N30" s="34"/>
      <c r="O30" s="34"/>
      <c r="P30" s="34"/>
      <c r="Q30" s="34"/>
      <c r="R30" s="34"/>
      <c r="S30" s="34"/>
      <c r="T30" s="34"/>
      <c r="U30" s="34"/>
      <c r="V30" s="34"/>
      <c r="W30" s="34"/>
      <c r="X30" s="34"/>
      <c r="Y30" s="34"/>
      <c r="Z30" s="34"/>
    </row>
    <row r="31" spans="1:41" ht="42" customHeight="1" x14ac:dyDescent="0.25">
      <c r="A31" s="155" t="s">
        <v>0</v>
      </c>
      <c r="B31" s="156"/>
      <c r="C31" s="156"/>
      <c r="D31" s="157" t="s">
        <v>84</v>
      </c>
      <c r="E31" s="158"/>
      <c r="F31" s="158"/>
      <c r="G31" s="159"/>
      <c r="H31" s="157" t="s">
        <v>85</v>
      </c>
      <c r="I31" s="158"/>
      <c r="J31" s="158"/>
      <c r="K31" s="158"/>
      <c r="L31" s="158"/>
      <c r="M31" s="157" t="s">
        <v>32</v>
      </c>
      <c r="N31" s="158"/>
      <c r="O31" s="158"/>
      <c r="P31" s="158"/>
      <c r="Q31" s="158"/>
      <c r="R31" s="108"/>
      <c r="S31" s="94"/>
      <c r="T31" s="94"/>
      <c r="U31" s="94"/>
      <c r="V31" s="34"/>
      <c r="W31" s="34"/>
      <c r="X31" s="34"/>
      <c r="Y31" s="34"/>
      <c r="Z31" s="94"/>
      <c r="AA31" s="5"/>
      <c r="AM31" s="5"/>
      <c r="AN31" s="28" t="s">
        <v>116</v>
      </c>
      <c r="AO31" s="29" t="s">
        <v>93</v>
      </c>
    </row>
    <row r="32" spans="1:41" ht="15.75" customHeight="1" x14ac:dyDescent="0.25">
      <c r="A32" s="138" t="s">
        <v>101</v>
      </c>
      <c r="B32" s="139"/>
      <c r="C32" s="139"/>
      <c r="D32" s="140" t="str">
        <f>IF(ISBLANK(G25),"円　　銭",ROUNDDOWN(U25*1000/D27,2))</f>
        <v>円　　銭</v>
      </c>
      <c r="E32" s="141"/>
      <c r="F32" s="141"/>
      <c r="G32" s="142"/>
      <c r="H32" s="140" t="str">
        <f>IF(ISBLANK(G17),"円　　銭",ROUNDDOWN(U17*1000/D19,2))</f>
        <v>円　　銭</v>
      </c>
      <c r="I32" s="141"/>
      <c r="J32" s="141"/>
      <c r="K32" s="141"/>
      <c r="L32" s="141"/>
      <c r="M32" s="140" t="str">
        <f>IF(ISBLANK(G9),"円　　銭",ROUNDDOWN(U9*1000/D11,2))</f>
        <v>円　　銭</v>
      </c>
      <c r="N32" s="141"/>
      <c r="O32" s="141"/>
      <c r="P32" s="141"/>
      <c r="Q32" s="141"/>
      <c r="R32" s="109"/>
      <c r="S32" s="110"/>
      <c r="T32" s="110"/>
      <c r="U32" s="94"/>
      <c r="V32" s="34"/>
      <c r="W32" s="34"/>
      <c r="X32" s="34"/>
      <c r="Y32" s="34"/>
      <c r="Z32" s="94"/>
      <c r="AA32" s="5"/>
      <c r="AM32" s="5"/>
      <c r="AN32" s="13" t="str">
        <f>IF(ISBLANK(G9),"",IF(ISBLANK(G17),M32,IF(ISBLANK(G25),ROUNDDOWN((H32+M32)/2,2),ROUNDDOWN((D32+H32+M32)/3,2))))</f>
        <v/>
      </c>
      <c r="AO32" s="13" t="str">
        <f>IF(ISBLANK($G$8),"",ROUNDDOWN(U8/D11*1000,2))</f>
        <v/>
      </c>
    </row>
    <row r="33" spans="1:44" ht="15.75" customHeight="1" x14ac:dyDescent="0.25">
      <c r="A33" s="138"/>
      <c r="B33" s="139"/>
      <c r="C33" s="139"/>
      <c r="D33" s="140"/>
      <c r="E33" s="141"/>
      <c r="F33" s="141"/>
      <c r="G33" s="142"/>
      <c r="H33" s="140"/>
      <c r="I33" s="141"/>
      <c r="J33" s="141"/>
      <c r="K33" s="141"/>
      <c r="L33" s="141"/>
      <c r="M33" s="140"/>
      <c r="N33" s="141"/>
      <c r="O33" s="141"/>
      <c r="P33" s="141"/>
      <c r="Q33" s="141"/>
      <c r="R33" s="109"/>
      <c r="S33" s="110"/>
      <c r="T33" s="110"/>
      <c r="U33" s="94"/>
      <c r="V33" s="34"/>
      <c r="W33" s="34"/>
      <c r="X33" s="34"/>
      <c r="Y33" s="34"/>
      <c r="Z33" s="94"/>
      <c r="AA33" s="5"/>
      <c r="AB33" s="5"/>
      <c r="AC33" s="5"/>
      <c r="AD33" s="5"/>
      <c r="AE33" s="5"/>
      <c r="AN33" s="25" t="s">
        <v>99</v>
      </c>
      <c r="AO33" s="25" t="s">
        <v>100</v>
      </c>
    </row>
    <row r="34" spans="1:44" ht="14.25" customHeight="1" x14ac:dyDescent="0.25">
      <c r="A34" s="34"/>
      <c r="B34" s="34"/>
      <c r="C34" s="34"/>
      <c r="D34" s="111" t="s">
        <v>33</v>
      </c>
      <c r="E34" s="34"/>
      <c r="F34" s="34"/>
      <c r="G34" s="34"/>
      <c r="H34" s="34"/>
      <c r="I34" s="34"/>
      <c r="J34" s="34"/>
      <c r="K34" s="34"/>
      <c r="L34" s="34"/>
      <c r="M34" s="34"/>
      <c r="N34" s="34"/>
      <c r="O34" s="34"/>
      <c r="P34" s="34"/>
      <c r="Q34" s="34"/>
      <c r="R34" s="34"/>
      <c r="S34" s="34"/>
      <c r="T34" s="34"/>
      <c r="U34" s="34"/>
      <c r="V34" s="34"/>
      <c r="W34" s="34"/>
      <c r="X34" s="34"/>
      <c r="Y34" s="34"/>
      <c r="Z34" s="34"/>
      <c r="AN34" s="26">
        <f>IF(ISBLANK(A39),"円　　　銭",VLOOKUP(A39,AQ:AR,2,0))</f>
        <v>424.07</v>
      </c>
      <c r="AO34" s="26">
        <f>IF(ISBLANK(A39),"円　　　銭",IF($AN$32&lt;AN34,(ROUNDDOWN($AN$32,2)),(ROUNDDOWN(AN34,2))))</f>
        <v>424.07</v>
      </c>
    </row>
    <row r="35" spans="1:44" ht="14.25" customHeight="1" x14ac:dyDescent="0.25">
      <c r="A35" s="34"/>
      <c r="B35" s="34"/>
      <c r="C35" s="34"/>
      <c r="D35" s="34"/>
      <c r="E35" s="34"/>
      <c r="F35" s="34"/>
      <c r="G35" s="34"/>
      <c r="H35" s="34"/>
      <c r="I35" s="34"/>
      <c r="J35" s="34"/>
      <c r="K35" s="34"/>
      <c r="L35" s="34"/>
      <c r="M35" s="34"/>
      <c r="N35" s="34"/>
      <c r="O35" s="34"/>
      <c r="P35" s="34"/>
      <c r="Q35" s="34"/>
      <c r="R35" s="34"/>
      <c r="S35" s="34"/>
      <c r="T35" s="34"/>
      <c r="U35" s="34"/>
      <c r="V35" s="34"/>
      <c r="W35" s="34"/>
      <c r="X35" s="34"/>
      <c r="Y35" s="34"/>
      <c r="Z35" s="34"/>
      <c r="AN35" s="26" t="str">
        <f>IF(ISBLANK(A40),"円　　　銭",VLOOKUP(A40,AQ:AR,2,0))</f>
        <v>円　　　銭</v>
      </c>
      <c r="AO35" s="26" t="str">
        <f>IF(ISBLANK(A40),"円　　　銭",IF($AN$32&lt;AN35,(ROUNDDOWN($AN$32,2)),(ROUNDDOWN(AN35,2))))</f>
        <v>円　　　銭</v>
      </c>
      <c r="AQ35" s="9" t="s">
        <v>97</v>
      </c>
      <c r="AR35" s="22"/>
    </row>
    <row r="36" spans="1:44" x14ac:dyDescent="0.25">
      <c r="A36" s="34" t="s">
        <v>34</v>
      </c>
      <c r="B36" s="34"/>
      <c r="C36" s="34"/>
      <c r="D36" s="34"/>
      <c r="E36" s="34"/>
      <c r="F36" s="34"/>
      <c r="G36" s="34"/>
      <c r="H36" s="34"/>
      <c r="I36" s="34"/>
      <c r="J36" s="34"/>
      <c r="K36" s="34"/>
      <c r="L36" s="34"/>
      <c r="M36" s="34"/>
      <c r="N36" s="34"/>
      <c r="O36" s="34"/>
      <c r="P36" s="34"/>
      <c r="Q36" s="34"/>
      <c r="R36" s="34"/>
      <c r="S36" s="34"/>
      <c r="T36" s="34"/>
      <c r="U36" s="34"/>
      <c r="V36" s="34"/>
      <c r="W36" s="34"/>
      <c r="X36" s="34"/>
      <c r="Y36" s="34"/>
      <c r="Z36" s="34"/>
      <c r="AQ36" s="9" t="s">
        <v>98</v>
      </c>
      <c r="AR36" s="22"/>
    </row>
    <row r="37" spans="1:44" ht="21" customHeight="1" x14ac:dyDescent="0.25">
      <c r="A37" s="117" t="s">
        <v>0</v>
      </c>
      <c r="B37" s="118"/>
      <c r="C37" s="119"/>
      <c r="D37" s="123" t="s">
        <v>114</v>
      </c>
      <c r="E37" s="124"/>
      <c r="F37" s="124"/>
      <c r="G37" s="125"/>
      <c r="H37" s="123" t="s">
        <v>35</v>
      </c>
      <c r="I37" s="124"/>
      <c r="J37" s="124"/>
      <c r="K37" s="124"/>
      <c r="L37" s="125"/>
      <c r="M37" s="129" t="s">
        <v>86</v>
      </c>
      <c r="N37" s="130"/>
      <c r="O37" s="130"/>
      <c r="P37" s="130"/>
      <c r="Q37" s="131"/>
      <c r="R37" s="123" t="s">
        <v>115</v>
      </c>
      <c r="S37" s="124"/>
      <c r="T37" s="124"/>
      <c r="U37" s="125"/>
      <c r="V37" s="94"/>
      <c r="W37" s="94"/>
      <c r="X37" s="94"/>
      <c r="Y37" s="94"/>
      <c r="Z37" s="94"/>
      <c r="AQ37" s="27" t="s">
        <v>101</v>
      </c>
      <c r="AR37" s="30">
        <v>424.07</v>
      </c>
    </row>
    <row r="38" spans="1:44" ht="21" customHeight="1" x14ac:dyDescent="0.25">
      <c r="A38" s="120"/>
      <c r="B38" s="121"/>
      <c r="C38" s="122"/>
      <c r="D38" s="126"/>
      <c r="E38" s="127"/>
      <c r="F38" s="127"/>
      <c r="G38" s="128"/>
      <c r="H38" s="126"/>
      <c r="I38" s="127"/>
      <c r="J38" s="127"/>
      <c r="K38" s="127"/>
      <c r="L38" s="128"/>
      <c r="M38" s="132"/>
      <c r="N38" s="133"/>
      <c r="O38" s="133"/>
      <c r="P38" s="133"/>
      <c r="Q38" s="134"/>
      <c r="R38" s="126"/>
      <c r="S38" s="127"/>
      <c r="T38" s="127"/>
      <c r="U38" s="128"/>
      <c r="V38" s="94"/>
      <c r="W38" s="94"/>
      <c r="X38" s="94"/>
      <c r="Y38" s="94"/>
      <c r="Z38" s="94"/>
      <c r="AQ38" s="27" t="s">
        <v>102</v>
      </c>
      <c r="AR38" s="30"/>
    </row>
    <row r="39" spans="1:44" ht="15.75" customHeight="1" x14ac:dyDescent="0.25">
      <c r="A39" s="112" t="s">
        <v>101</v>
      </c>
      <c r="B39" s="113"/>
      <c r="C39" s="113"/>
      <c r="D39" s="114" t="e">
        <f>IF(ISBLANK(A39),"円　　　銭",SUBSTITUTE(TEXT(ROUNDDOWN(AN32,2),"[DBNum3]#,##0円.00銭"),".",""))</f>
        <v>#VALUE!</v>
      </c>
      <c r="E39" s="115"/>
      <c r="F39" s="115"/>
      <c r="G39" s="116"/>
      <c r="H39" s="135" t="str">
        <f>IF(ISBLANK(A39),"円　　　銭",SUBSTITUTE(TEXT(VLOOKUP(A39,AQ:AR,2,0),"[DBNum3]#,##0円.00銭"),".",""))</f>
        <v>４２４円０７銭</v>
      </c>
      <c r="I39" s="136"/>
      <c r="J39" s="136"/>
      <c r="K39" s="136"/>
      <c r="L39" s="137"/>
      <c r="M39" s="114" t="str">
        <f>IF(ISBLANK(A39),"円　　　銭",SUBSTITUTE(TEXT(ROUNDDOWN($AO$34,2),"[DBNum3]#,##0円.00銭"),".",""))</f>
        <v>４２４円０７銭</v>
      </c>
      <c r="N39" s="115"/>
      <c r="O39" s="115"/>
      <c r="P39" s="115"/>
      <c r="Q39" s="116"/>
      <c r="R39" s="114" t="e">
        <f>IF(ISBLANK(A39),"円　　　銭",SUBSTITUTE(TEXT(ROUNDDOWN(AO32,2),"[DBNum3]#,##0円.00銭"),".",""))</f>
        <v>#VALUE!</v>
      </c>
      <c r="S39" s="115"/>
      <c r="T39" s="115"/>
      <c r="U39" s="116"/>
      <c r="V39" s="5"/>
      <c r="W39" s="5"/>
      <c r="X39" s="5"/>
      <c r="Y39" s="5"/>
      <c r="Z39" s="5"/>
      <c r="AQ39" s="27" t="s">
        <v>103</v>
      </c>
      <c r="AR39" s="30"/>
    </row>
    <row r="40" spans="1:44" ht="15.75" customHeight="1" x14ac:dyDescent="0.25">
      <c r="A40" s="112"/>
      <c r="B40" s="113"/>
      <c r="C40" s="113"/>
      <c r="D40" s="114"/>
      <c r="E40" s="115"/>
      <c r="F40" s="115"/>
      <c r="G40" s="116"/>
      <c r="H40" s="114"/>
      <c r="I40" s="115"/>
      <c r="J40" s="115"/>
      <c r="K40" s="115"/>
      <c r="L40" s="116"/>
      <c r="M40" s="114"/>
      <c r="N40" s="115"/>
      <c r="O40" s="115"/>
      <c r="P40" s="115"/>
      <c r="Q40" s="116"/>
      <c r="R40" s="114"/>
      <c r="S40" s="115"/>
      <c r="T40" s="115"/>
      <c r="U40" s="116"/>
      <c r="V40" s="5"/>
      <c r="W40" s="5"/>
      <c r="X40" s="5"/>
      <c r="Y40" s="5"/>
      <c r="Z40" s="5"/>
    </row>
    <row r="41" spans="1:44" x14ac:dyDescent="0.25">
      <c r="AQ41" s="23"/>
      <c r="AR41" s="24"/>
    </row>
    <row r="42" spans="1:44" x14ac:dyDescent="0.25">
      <c r="A42" s="34"/>
      <c r="B42" s="34"/>
      <c r="C42" s="34"/>
      <c r="D42" s="34"/>
      <c r="E42" s="34"/>
      <c r="F42" s="34"/>
      <c r="G42" s="34"/>
      <c r="H42" s="34"/>
      <c r="I42" s="34"/>
      <c r="J42" s="34"/>
      <c r="K42" s="34"/>
      <c r="L42" s="34"/>
      <c r="M42" s="34"/>
      <c r="N42" s="34"/>
      <c r="O42" s="34"/>
      <c r="P42" s="34"/>
      <c r="Q42" s="34"/>
      <c r="R42" s="34"/>
      <c r="S42" s="34"/>
      <c r="T42" s="34"/>
      <c r="U42" s="34"/>
      <c r="V42" s="34"/>
      <c r="W42" s="34"/>
      <c r="X42" s="34"/>
      <c r="Y42" s="34"/>
      <c r="Z42" s="34"/>
      <c r="AA42" s="34"/>
      <c r="AB42" s="34"/>
      <c r="AC42" s="34"/>
      <c r="AD42" s="34"/>
    </row>
  </sheetData>
  <mergeCells count="103">
    <mergeCell ref="A3:C3"/>
    <mergeCell ref="D3:R3"/>
    <mergeCell ref="X3:Z3"/>
    <mergeCell ref="A7:C10"/>
    <mergeCell ref="D7:W7"/>
    <mergeCell ref="D8:F8"/>
    <mergeCell ref="G8:I8"/>
    <mergeCell ref="K8:M8"/>
    <mergeCell ref="N8:P8"/>
    <mergeCell ref="R8:T8"/>
    <mergeCell ref="D10:F10"/>
    <mergeCell ref="G10:I10"/>
    <mergeCell ref="K10:M10"/>
    <mergeCell ref="N10:P10"/>
    <mergeCell ref="R10:T10"/>
    <mergeCell ref="U10:V10"/>
    <mergeCell ref="U8:V8"/>
    <mergeCell ref="D9:F9"/>
    <mergeCell ref="G9:I9"/>
    <mergeCell ref="K9:M9"/>
    <mergeCell ref="N9:P9"/>
    <mergeCell ref="R9:T9"/>
    <mergeCell ref="U9:V9"/>
    <mergeCell ref="A4:Z4"/>
    <mergeCell ref="A11:C12"/>
    <mergeCell ref="D11:F12"/>
    <mergeCell ref="R11:T11"/>
    <mergeCell ref="U11:V11"/>
    <mergeCell ref="A15:C18"/>
    <mergeCell ref="D15:W15"/>
    <mergeCell ref="D16:F16"/>
    <mergeCell ref="G16:I16"/>
    <mergeCell ref="K16:M16"/>
    <mergeCell ref="N16:P16"/>
    <mergeCell ref="D18:F18"/>
    <mergeCell ref="G18:I18"/>
    <mergeCell ref="K18:M18"/>
    <mergeCell ref="N18:P18"/>
    <mergeCell ref="R18:T18"/>
    <mergeCell ref="U18:V18"/>
    <mergeCell ref="R16:T16"/>
    <mergeCell ref="U16:V16"/>
    <mergeCell ref="D17:F17"/>
    <mergeCell ref="G17:I17"/>
    <mergeCell ref="K17:M17"/>
    <mergeCell ref="N17:P17"/>
    <mergeCell ref="R17:T17"/>
    <mergeCell ref="U17:V17"/>
    <mergeCell ref="R24:T24"/>
    <mergeCell ref="U24:V24"/>
    <mergeCell ref="D25:F25"/>
    <mergeCell ref="G25:I25"/>
    <mergeCell ref="K25:M25"/>
    <mergeCell ref="N25:P25"/>
    <mergeCell ref="R25:T25"/>
    <mergeCell ref="U25:V25"/>
    <mergeCell ref="A19:C20"/>
    <mergeCell ref="D19:F20"/>
    <mergeCell ref="R19:T19"/>
    <mergeCell ref="U19:V19"/>
    <mergeCell ref="A23:C26"/>
    <mergeCell ref="D23:W23"/>
    <mergeCell ref="D24:F24"/>
    <mergeCell ref="G24:I24"/>
    <mergeCell ref="K24:M24"/>
    <mergeCell ref="N24:P24"/>
    <mergeCell ref="R27:T27"/>
    <mergeCell ref="U27:V27"/>
    <mergeCell ref="A31:C31"/>
    <mergeCell ref="D31:G31"/>
    <mergeCell ref="H31:L31"/>
    <mergeCell ref="M31:Q31"/>
    <mergeCell ref="D26:F26"/>
    <mergeCell ref="G26:I26"/>
    <mergeCell ref="K26:M26"/>
    <mergeCell ref="N26:P26"/>
    <mergeCell ref="R26:T26"/>
    <mergeCell ref="U26:V26"/>
    <mergeCell ref="A32:C32"/>
    <mergeCell ref="D32:G32"/>
    <mergeCell ref="H32:L32"/>
    <mergeCell ref="M32:Q32"/>
    <mergeCell ref="A33:C33"/>
    <mergeCell ref="D33:G33"/>
    <mergeCell ref="H33:L33"/>
    <mergeCell ref="M33:Q33"/>
    <mergeCell ref="A27:C28"/>
    <mergeCell ref="D27:F28"/>
    <mergeCell ref="A40:C40"/>
    <mergeCell ref="D40:G40"/>
    <mergeCell ref="H40:L40"/>
    <mergeCell ref="M40:Q40"/>
    <mergeCell ref="R40:U40"/>
    <mergeCell ref="A37:C38"/>
    <mergeCell ref="D37:G38"/>
    <mergeCell ref="H37:L38"/>
    <mergeCell ref="M37:Q38"/>
    <mergeCell ref="R37:U38"/>
    <mergeCell ref="A39:C39"/>
    <mergeCell ref="D39:G39"/>
    <mergeCell ref="H39:L39"/>
    <mergeCell ref="M39:Q39"/>
    <mergeCell ref="R39:U39"/>
  </mergeCells>
  <phoneticPr fontId="2"/>
  <dataValidations count="4">
    <dataValidation type="list" imeMode="disabled" operator="lessThan" allowBlank="1" showDropDown="1" showInputMessage="1" showErrorMessage="1" sqref="U8:V9 U24:V25 U16:V17 U11 T12 U19 T20 U27 T28" xr:uid="{00000000-0002-0000-0000-000000000000}">
      <formula1>"-1"</formula1>
    </dataValidation>
    <dataValidation type="list" imeMode="disabled" allowBlank="1" showDropDown="1" showInputMessage="1" showErrorMessage="1" sqref="G26:I26 G18:I18 G10:I10 N10 N18 N26" xr:uid="{00000000-0002-0000-0000-000001000000}">
      <formula1>"-1"</formula1>
    </dataValidation>
    <dataValidation operator="equal" allowBlank="1" showInputMessage="1" showErrorMessage="1" sqref="AC22:AE22 AC5:AE6 AN7:AO13 AN15:AO21 AC14:AE14 AN23:AO35 AC33:AE34" xr:uid="{00000000-0002-0000-0000-000002000000}"/>
    <dataValidation type="list" allowBlank="1" showInputMessage="1" showErrorMessage="1" sqref="A39:C40 A32:C33" xr:uid="{00000000-0002-0000-0000-000003000000}">
      <formula1>$AQ$37:$AQ$39</formula1>
    </dataValidation>
  </dataValidations>
  <printOptions horizontalCentered="1"/>
  <pageMargins left="0.98425196850393704" right="0.78740157480314965" top="0.98425196850393704" bottom="0.59055118110236227" header="0.51181102362204722" footer="0.51181102362204722"/>
  <pageSetup paperSize="9" scale="75" orientation="portrait"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BJ209"/>
  <sheetViews>
    <sheetView view="pageBreakPreview" topLeftCell="A154" zoomScale="145" zoomScaleNormal="100" zoomScaleSheetLayoutView="145" workbookViewId="0">
      <selection activeCell="H39" sqref="H39:L39"/>
    </sheetView>
  </sheetViews>
  <sheetFormatPr defaultColWidth="9" defaultRowHeight="12.75" x14ac:dyDescent="0.25"/>
  <cols>
    <col min="1" max="1" width="5.73046875" customWidth="1"/>
    <col min="2" max="2" width="5" customWidth="1"/>
    <col min="3" max="3" width="3.46484375" customWidth="1"/>
    <col min="4" max="4" width="6.265625" customWidth="1"/>
    <col min="5" max="13" width="4.3984375" customWidth="1"/>
    <col min="14" max="14" width="6.3984375" customWidth="1"/>
    <col min="15" max="30" width="4.3984375" customWidth="1"/>
    <col min="31" max="41" width="3.46484375" customWidth="1"/>
    <col min="42" max="43" width="4.3984375" customWidth="1"/>
    <col min="44" max="44" width="5.86328125" customWidth="1"/>
    <col min="45" max="47" width="4.3984375" customWidth="1"/>
  </cols>
  <sheetData>
    <row r="1" spans="1:41" ht="14.25" x14ac:dyDescent="0.25">
      <c r="A1" s="43" t="s">
        <v>12</v>
      </c>
    </row>
    <row r="3" spans="1:41" ht="15.75" customHeight="1" x14ac:dyDescent="0.25">
      <c r="A3" s="175" t="s">
        <v>5</v>
      </c>
      <c r="B3" s="176"/>
      <c r="C3" s="177"/>
      <c r="D3" s="112">
        <f>'表２（地域間）１印刷用'!$D$3:$R$3</f>
        <v>0</v>
      </c>
      <c r="E3" s="113"/>
      <c r="F3" s="113"/>
      <c r="G3" s="113"/>
      <c r="H3" s="113"/>
      <c r="I3" s="113"/>
      <c r="J3" s="113"/>
      <c r="K3" s="113"/>
      <c r="L3" s="113"/>
      <c r="M3" s="113"/>
      <c r="N3" s="113"/>
      <c r="O3" s="113"/>
      <c r="P3" s="113"/>
      <c r="Q3" s="113"/>
      <c r="R3" s="178"/>
      <c r="X3" s="179" t="str">
        <f>'表２（地域間）１印刷用'!$X$3:$Z$3</f>
        <v>令和９年度</v>
      </c>
      <c r="Y3" s="180"/>
      <c r="Z3" s="181"/>
      <c r="AE3" s="33"/>
    </row>
    <row r="5" spans="1:41" x14ac:dyDescent="0.25">
      <c r="A5" t="s">
        <v>13</v>
      </c>
    </row>
    <row r="6" spans="1:41" x14ac:dyDescent="0.25">
      <c r="A6" t="str">
        <f>'表２（地域間）１印刷用'!$A$6</f>
        <v>（１）基準期間：R7年度実績（R6.10.1～R7.9.30）</v>
      </c>
    </row>
    <row r="7" spans="1:41" ht="15.75" customHeight="1" x14ac:dyDescent="0.25">
      <c r="A7" s="295" t="s">
        <v>113</v>
      </c>
      <c r="B7" s="296"/>
      <c r="C7" s="297"/>
      <c r="D7" s="175" t="s">
        <v>14</v>
      </c>
      <c r="E7" s="176"/>
      <c r="F7" s="176"/>
      <c r="G7" s="176"/>
      <c r="H7" s="176"/>
      <c r="I7" s="176"/>
      <c r="J7" s="176"/>
      <c r="K7" s="176"/>
      <c r="L7" s="176"/>
      <c r="M7" s="176"/>
      <c r="N7" s="176"/>
      <c r="O7" s="176"/>
      <c r="P7" s="176"/>
      <c r="Q7" s="176"/>
      <c r="R7" s="176"/>
      <c r="S7" s="176"/>
      <c r="T7" s="176"/>
      <c r="U7" s="176"/>
      <c r="V7" s="176"/>
      <c r="W7" s="177"/>
      <c r="X7" s="3"/>
      <c r="AN7" s="9" t="s">
        <v>87</v>
      </c>
    </row>
    <row r="8" spans="1:41" ht="15.75" customHeight="1" x14ac:dyDescent="0.25">
      <c r="A8" s="305"/>
      <c r="B8" s="306"/>
      <c r="C8" s="319"/>
      <c r="D8" s="175" t="s">
        <v>15</v>
      </c>
      <c r="E8" s="176"/>
      <c r="F8" s="177"/>
      <c r="G8" s="307">
        <f>'表２（地域間）１印刷用'!$G$8:$I$8</f>
        <v>0</v>
      </c>
      <c r="H8" s="308"/>
      <c r="I8" s="308"/>
      <c r="J8" s="10" t="s">
        <v>4</v>
      </c>
      <c r="K8" s="175" t="s">
        <v>16</v>
      </c>
      <c r="L8" s="176"/>
      <c r="M8" s="177"/>
      <c r="N8" s="307">
        <f>'表２（地域間）１印刷用'!$N$8:$P$8</f>
        <v>0</v>
      </c>
      <c r="O8" s="308"/>
      <c r="P8" s="308"/>
      <c r="Q8" s="10" t="s">
        <v>4</v>
      </c>
      <c r="R8" s="175" t="s">
        <v>17</v>
      </c>
      <c r="S8" s="176"/>
      <c r="T8" s="177"/>
      <c r="U8" s="309">
        <f>IF(ISBLANK(G8)+ISBLANK(G9)," ",G8+N8)</f>
        <v>0</v>
      </c>
      <c r="V8" s="310"/>
      <c r="W8" s="10" t="s">
        <v>4</v>
      </c>
      <c r="X8" s="5"/>
      <c r="AN8" s="11" t="s">
        <v>88</v>
      </c>
      <c r="AO8" s="12" t="s">
        <v>89</v>
      </c>
    </row>
    <row r="9" spans="1:41" ht="15.75" customHeight="1" x14ac:dyDescent="0.25">
      <c r="A9" s="305"/>
      <c r="B9" s="306"/>
      <c r="C9" s="319"/>
      <c r="D9" s="175" t="s">
        <v>18</v>
      </c>
      <c r="E9" s="176"/>
      <c r="F9" s="177"/>
      <c r="G9" s="307">
        <f>'表２（地域間）１印刷用'!$G$9:$I$9</f>
        <v>0</v>
      </c>
      <c r="H9" s="308"/>
      <c r="I9" s="308"/>
      <c r="J9" s="10" t="s">
        <v>4</v>
      </c>
      <c r="K9" s="311" t="s">
        <v>19</v>
      </c>
      <c r="L9" s="312"/>
      <c r="M9" s="313"/>
      <c r="N9" s="307">
        <f>'表２（地域間）１印刷用'!$N$9:$P$9</f>
        <v>0</v>
      </c>
      <c r="O9" s="308"/>
      <c r="P9" s="308"/>
      <c r="Q9" s="10" t="s">
        <v>4</v>
      </c>
      <c r="R9" s="175" t="s">
        <v>20</v>
      </c>
      <c r="S9" s="176"/>
      <c r="T9" s="177"/>
      <c r="U9" s="309">
        <f>IF(ISBLANK(G9)+ISBLANK(G10)," ",G9+N9)</f>
        <v>0</v>
      </c>
      <c r="V9" s="310"/>
      <c r="W9" s="10" t="s">
        <v>4</v>
      </c>
      <c r="X9" s="5"/>
      <c r="AN9" s="13" t="e">
        <f>IF(ISBLANK(G9),"円　　銭",ROUNDDOWN(U9*1000/D11,2))</f>
        <v>#DIV/0!</v>
      </c>
      <c r="AO9" s="13" t="e">
        <f>IF(ISBLANK(G8),"円　　銭",(ROUNDDOWN(U8*1000/D11,2)))</f>
        <v>#DIV/0!</v>
      </c>
    </row>
    <row r="10" spans="1:41" ht="15.75" customHeight="1" thickBot="1" x14ac:dyDescent="0.3">
      <c r="A10" s="298"/>
      <c r="B10" s="299"/>
      <c r="C10" s="300"/>
      <c r="D10" s="289" t="s">
        <v>21</v>
      </c>
      <c r="E10" s="290"/>
      <c r="F10" s="291"/>
      <c r="G10" s="320">
        <f>IF(ISBLANK(G8)+ISBLANK(G9)," ",G8-G9)</f>
        <v>0</v>
      </c>
      <c r="H10" s="321"/>
      <c r="I10" s="321"/>
      <c r="J10" s="17" t="s">
        <v>4</v>
      </c>
      <c r="K10" s="175" t="s">
        <v>22</v>
      </c>
      <c r="L10" s="176"/>
      <c r="M10" s="177"/>
      <c r="N10" s="314">
        <f>IF(ISBLANK(N8)+ISBLANK(N9)," ",N8-N9)</f>
        <v>0</v>
      </c>
      <c r="O10" s="315"/>
      <c r="P10" s="315"/>
      <c r="Q10" s="10" t="s">
        <v>4</v>
      </c>
      <c r="R10" s="316" t="s">
        <v>23</v>
      </c>
      <c r="S10" s="317"/>
      <c r="T10" s="318"/>
      <c r="U10" s="314">
        <f>IF(ISBLANK(G8)+ISBLANK(G9)," ",U8-U9)</f>
        <v>0</v>
      </c>
      <c r="V10" s="315"/>
      <c r="W10" s="10" t="s">
        <v>4</v>
      </c>
      <c r="X10" s="5"/>
    </row>
    <row r="11" spans="1:41" ht="16.5" customHeight="1" thickTop="1" thickBot="1" x14ac:dyDescent="0.3">
      <c r="A11" s="274" t="s">
        <v>94</v>
      </c>
      <c r="B11" s="275"/>
      <c r="C11" s="275"/>
      <c r="D11" s="278">
        <f>'表２（地域間）１印刷用'!$D$11:$F$12</f>
        <v>0</v>
      </c>
      <c r="E11" s="279"/>
      <c r="F11" s="279"/>
      <c r="G11" s="16" t="s">
        <v>90</v>
      </c>
      <c r="H11" s="18"/>
      <c r="I11" s="19"/>
      <c r="J11" s="19"/>
      <c r="K11" s="19"/>
      <c r="L11" s="5"/>
      <c r="M11" s="5"/>
      <c r="N11" s="40"/>
      <c r="O11" s="7"/>
      <c r="R11" s="282" t="s">
        <v>24</v>
      </c>
      <c r="S11" s="283"/>
      <c r="T11" s="284"/>
      <c r="U11" s="285" t="e">
        <f>IF(ISBLANK(G8)+ISBLANK(G9)," ",ROUNDDOWN(U8/U9*100,2))</f>
        <v>#DIV/0!</v>
      </c>
      <c r="V11" s="285"/>
      <c r="W11" s="10" t="s">
        <v>25</v>
      </c>
      <c r="X11" s="5"/>
    </row>
    <row r="12" spans="1:41" ht="22.5" customHeight="1" thickTop="1" thickBot="1" x14ac:dyDescent="0.3">
      <c r="A12" s="276"/>
      <c r="B12" s="277"/>
      <c r="C12" s="277"/>
      <c r="D12" s="280"/>
      <c r="E12" s="281"/>
      <c r="F12" s="281"/>
      <c r="G12" s="21"/>
      <c r="H12" s="20"/>
      <c r="I12" s="20"/>
      <c r="J12" s="20"/>
      <c r="K12" s="14"/>
      <c r="L12" s="5"/>
      <c r="M12" s="5"/>
      <c r="N12" s="7"/>
      <c r="Q12" s="8"/>
      <c r="R12" s="8"/>
      <c r="S12" s="8"/>
      <c r="T12" s="15"/>
      <c r="U12" s="15"/>
      <c r="V12" s="14"/>
      <c r="X12" s="5"/>
    </row>
    <row r="13" spans="1:41" ht="15" customHeight="1" thickTop="1" x14ac:dyDescent="0.25"/>
    <row r="14" spans="1:41" x14ac:dyDescent="0.25">
      <c r="A14" t="str">
        <f>'表２（地域間）１印刷用'!$A$14</f>
        <v>（２）基準期間の前年度：R6年度実績（R5.10.1～R6.9.30）</v>
      </c>
    </row>
    <row r="15" spans="1:41" ht="15.75" customHeight="1" x14ac:dyDescent="0.25">
      <c r="A15" s="295" t="s">
        <v>26</v>
      </c>
      <c r="B15" s="296"/>
      <c r="C15" s="296"/>
      <c r="D15" s="175" t="s">
        <v>14</v>
      </c>
      <c r="E15" s="176"/>
      <c r="F15" s="176"/>
      <c r="G15" s="176"/>
      <c r="H15" s="176"/>
      <c r="I15" s="176"/>
      <c r="J15" s="176"/>
      <c r="K15" s="176"/>
      <c r="L15" s="176"/>
      <c r="M15" s="176"/>
      <c r="N15" s="176"/>
      <c r="O15" s="176"/>
      <c r="P15" s="176"/>
      <c r="Q15" s="176"/>
      <c r="R15" s="176"/>
      <c r="S15" s="176"/>
      <c r="T15" s="176"/>
      <c r="U15" s="176"/>
      <c r="V15" s="176"/>
      <c r="W15" s="177"/>
      <c r="X15" s="3"/>
      <c r="AN15" s="9" t="s">
        <v>91</v>
      </c>
    </row>
    <row r="16" spans="1:41" ht="15.75" customHeight="1" x14ac:dyDescent="0.25">
      <c r="A16" s="305"/>
      <c r="B16" s="306"/>
      <c r="C16" s="306"/>
      <c r="D16" s="175" t="s">
        <v>15</v>
      </c>
      <c r="E16" s="176"/>
      <c r="F16" s="177"/>
      <c r="G16" s="307">
        <f>'表２（地域間）１印刷用'!$G$16:$I$16</f>
        <v>0</v>
      </c>
      <c r="H16" s="308"/>
      <c r="I16" s="308"/>
      <c r="J16" s="10" t="s">
        <v>4</v>
      </c>
      <c r="K16" s="175" t="s">
        <v>16</v>
      </c>
      <c r="L16" s="176"/>
      <c r="M16" s="177"/>
      <c r="N16" s="307">
        <f>'表２（地域間）１印刷用'!$N$16:$P$16</f>
        <v>0</v>
      </c>
      <c r="O16" s="308"/>
      <c r="P16" s="308"/>
      <c r="Q16" s="10" t="s">
        <v>4</v>
      </c>
      <c r="R16" s="175" t="s">
        <v>27</v>
      </c>
      <c r="S16" s="176"/>
      <c r="T16" s="177"/>
      <c r="U16" s="309">
        <f>IF(ISBLANK(G16)+ISBLANK(G17)," ",G16+N16)</f>
        <v>0</v>
      </c>
      <c r="V16" s="310"/>
      <c r="W16" s="10" t="s">
        <v>4</v>
      </c>
      <c r="X16" s="5"/>
      <c r="AN16" s="11" t="s">
        <v>88</v>
      </c>
      <c r="AO16" s="12" t="s">
        <v>89</v>
      </c>
    </row>
    <row r="17" spans="1:41" ht="15.75" customHeight="1" x14ac:dyDescent="0.25">
      <c r="A17" s="305"/>
      <c r="B17" s="306"/>
      <c r="C17" s="306"/>
      <c r="D17" s="175" t="s">
        <v>18</v>
      </c>
      <c r="E17" s="176"/>
      <c r="F17" s="177"/>
      <c r="G17" s="307">
        <f>'表２（地域間）１印刷用'!$G$17:$I$17</f>
        <v>0</v>
      </c>
      <c r="H17" s="308"/>
      <c r="I17" s="308"/>
      <c r="J17" s="10" t="s">
        <v>4</v>
      </c>
      <c r="K17" s="311" t="s">
        <v>19</v>
      </c>
      <c r="L17" s="312"/>
      <c r="M17" s="313"/>
      <c r="N17" s="307">
        <f>'表２（地域間）１印刷用'!$N$17:$P$17</f>
        <v>0</v>
      </c>
      <c r="O17" s="308"/>
      <c r="P17" s="308"/>
      <c r="Q17" s="10" t="s">
        <v>4</v>
      </c>
      <c r="R17" s="175" t="s">
        <v>28</v>
      </c>
      <c r="S17" s="176"/>
      <c r="T17" s="177"/>
      <c r="U17" s="309">
        <f>IF(ISBLANK(G17)+ISBLANK(G18)," ",G17+N17)</f>
        <v>0</v>
      </c>
      <c r="V17" s="310"/>
      <c r="W17" s="10" t="s">
        <v>4</v>
      </c>
      <c r="X17" s="5"/>
      <c r="AN17" s="13" t="e">
        <f>IF(ISBLANK(G17),"円　　銭",ROUNDDOWN(U17*1000/D19,2))</f>
        <v>#DIV/0!</v>
      </c>
      <c r="AO17" s="13" t="e">
        <f>IF(ISBLANK(G16),"円　　銭",(ROUNDDOWN(U16*1000/D19,2)))</f>
        <v>#DIV/0!</v>
      </c>
    </row>
    <row r="18" spans="1:41" ht="15.75" customHeight="1" thickBot="1" x14ac:dyDescent="0.3">
      <c r="A18" s="305"/>
      <c r="B18" s="306"/>
      <c r="C18" s="306"/>
      <c r="D18" s="289" t="s">
        <v>21</v>
      </c>
      <c r="E18" s="290"/>
      <c r="F18" s="291"/>
      <c r="G18" s="314">
        <f>IF(ISBLANK(G16)+ISBLANK(G17)," ",G16-G17)</f>
        <v>0</v>
      </c>
      <c r="H18" s="315"/>
      <c r="I18" s="315"/>
      <c r="J18" s="10" t="s">
        <v>4</v>
      </c>
      <c r="K18" s="175" t="s">
        <v>22</v>
      </c>
      <c r="L18" s="176"/>
      <c r="M18" s="177"/>
      <c r="N18" s="314">
        <f>IF(ISBLANK(N16)+ISBLANK(N17)," ",N16-N17)</f>
        <v>0</v>
      </c>
      <c r="O18" s="315"/>
      <c r="P18" s="315"/>
      <c r="Q18" s="10" t="s">
        <v>4</v>
      </c>
      <c r="R18" s="316" t="s">
        <v>23</v>
      </c>
      <c r="S18" s="317"/>
      <c r="T18" s="318"/>
      <c r="U18" s="314">
        <f>IF(ISBLANK(G16)+ISBLANK(G17)," ",U16-U17)</f>
        <v>0</v>
      </c>
      <c r="V18" s="315"/>
      <c r="W18" s="10" t="s">
        <v>4</v>
      </c>
      <c r="X18" s="5"/>
    </row>
    <row r="19" spans="1:41" ht="16.5" customHeight="1" thickTop="1" thickBot="1" x14ac:dyDescent="0.3">
      <c r="A19" s="274" t="s">
        <v>95</v>
      </c>
      <c r="B19" s="275"/>
      <c r="C19" s="275"/>
      <c r="D19" s="278">
        <f>'表２（地域間）１印刷用'!$D$19:$F$20</f>
        <v>0</v>
      </c>
      <c r="E19" s="279"/>
      <c r="F19" s="279"/>
      <c r="G19" s="16" t="s">
        <v>90</v>
      </c>
      <c r="H19" s="19"/>
      <c r="I19" s="19"/>
      <c r="J19" s="19"/>
      <c r="K19" s="5"/>
      <c r="L19" s="5"/>
      <c r="M19" s="5"/>
      <c r="N19" s="40"/>
      <c r="O19" s="7"/>
      <c r="R19" s="282" t="s">
        <v>24</v>
      </c>
      <c r="S19" s="283"/>
      <c r="T19" s="284"/>
      <c r="U19" s="285" t="e">
        <f>IF(ISBLANK(G16)+ISBLANK(G17)," ",ROUNDDOWN(U16/U17*100,2))</f>
        <v>#DIV/0!</v>
      </c>
      <c r="V19" s="285"/>
      <c r="W19" s="10" t="s">
        <v>25</v>
      </c>
      <c r="X19" s="5"/>
    </row>
    <row r="20" spans="1:41" ht="22.5" customHeight="1" thickTop="1" thickBot="1" x14ac:dyDescent="0.3">
      <c r="A20" s="276"/>
      <c r="B20" s="277"/>
      <c r="C20" s="277"/>
      <c r="D20" s="280"/>
      <c r="E20" s="281"/>
      <c r="F20" s="281"/>
      <c r="G20" s="21"/>
      <c r="H20" s="20"/>
      <c r="I20" s="20"/>
      <c r="J20" s="14"/>
      <c r="K20" s="5"/>
      <c r="L20" s="5"/>
      <c r="M20" s="5"/>
      <c r="N20" s="7"/>
      <c r="Q20" s="8"/>
      <c r="R20" s="8"/>
      <c r="S20" s="8"/>
      <c r="T20" s="15"/>
      <c r="U20" s="15"/>
      <c r="V20" s="14"/>
      <c r="X20" s="5"/>
    </row>
    <row r="21" spans="1:41" ht="15" customHeight="1" thickTop="1" x14ac:dyDescent="0.25"/>
    <row r="22" spans="1:41" x14ac:dyDescent="0.25">
      <c r="A22" t="str">
        <f>'表２（地域間）１印刷用'!$A$22</f>
        <v>（３）基準期間の前々年度：R5年度実績（R4.10.1～R5.9.30）</v>
      </c>
    </row>
    <row r="23" spans="1:41" ht="15.75" customHeight="1" x14ac:dyDescent="0.25">
      <c r="A23" s="295" t="s">
        <v>83</v>
      </c>
      <c r="B23" s="296"/>
      <c r="C23" s="296"/>
      <c r="D23" s="175" t="s">
        <v>14</v>
      </c>
      <c r="E23" s="176"/>
      <c r="F23" s="176"/>
      <c r="G23" s="176"/>
      <c r="H23" s="176"/>
      <c r="I23" s="176"/>
      <c r="J23" s="176"/>
      <c r="K23" s="176"/>
      <c r="L23" s="176"/>
      <c r="M23" s="176"/>
      <c r="N23" s="176"/>
      <c r="O23" s="176"/>
      <c r="P23" s="176"/>
      <c r="Q23" s="176"/>
      <c r="R23" s="176"/>
      <c r="S23" s="176"/>
      <c r="T23" s="176"/>
      <c r="U23" s="176"/>
      <c r="V23" s="176"/>
      <c r="W23" s="177"/>
      <c r="X23" s="3"/>
      <c r="AN23" s="9" t="s">
        <v>92</v>
      </c>
    </row>
    <row r="24" spans="1:41" ht="15.75" customHeight="1" x14ac:dyDescent="0.25">
      <c r="A24" s="305"/>
      <c r="B24" s="306"/>
      <c r="C24" s="306"/>
      <c r="D24" s="175" t="s">
        <v>15</v>
      </c>
      <c r="E24" s="176"/>
      <c r="F24" s="177"/>
      <c r="G24" s="307">
        <f>'表２（地域間）１印刷用'!$G$24:$I$24</f>
        <v>0</v>
      </c>
      <c r="H24" s="308"/>
      <c r="I24" s="308"/>
      <c r="J24" s="10" t="s">
        <v>4</v>
      </c>
      <c r="K24" s="175" t="s">
        <v>16</v>
      </c>
      <c r="L24" s="176"/>
      <c r="M24" s="177"/>
      <c r="N24" s="307">
        <f>'表２（地域間）１印刷用'!$N$24:$P$24</f>
        <v>0</v>
      </c>
      <c r="O24" s="308"/>
      <c r="P24" s="308"/>
      <c r="Q24" s="10" t="s">
        <v>4</v>
      </c>
      <c r="R24" s="175" t="s">
        <v>29</v>
      </c>
      <c r="S24" s="176"/>
      <c r="T24" s="177"/>
      <c r="U24" s="309">
        <f>IF(ISBLANK(G24)+ISBLANK(G25)," ",G24+N24)</f>
        <v>0</v>
      </c>
      <c r="V24" s="310"/>
      <c r="W24" s="10" t="s">
        <v>4</v>
      </c>
      <c r="X24" s="5"/>
      <c r="AN24" s="28" t="s">
        <v>88</v>
      </c>
      <c r="AO24" s="29" t="s">
        <v>89</v>
      </c>
    </row>
    <row r="25" spans="1:41" ht="15.75" customHeight="1" x14ac:dyDescent="0.25">
      <c r="A25" s="305"/>
      <c r="B25" s="306"/>
      <c r="C25" s="306"/>
      <c r="D25" s="175" t="s">
        <v>18</v>
      </c>
      <c r="E25" s="176"/>
      <c r="F25" s="177"/>
      <c r="G25" s="307">
        <f>'表２（地域間）１印刷用'!$G$25:$I$25</f>
        <v>0</v>
      </c>
      <c r="H25" s="308"/>
      <c r="I25" s="308"/>
      <c r="J25" s="10" t="s">
        <v>4</v>
      </c>
      <c r="K25" s="311" t="s">
        <v>19</v>
      </c>
      <c r="L25" s="312"/>
      <c r="M25" s="313"/>
      <c r="N25" s="307">
        <f>'表２（地域間）１印刷用'!$N$25:$P$25</f>
        <v>0</v>
      </c>
      <c r="O25" s="308"/>
      <c r="P25" s="308"/>
      <c r="Q25" s="10" t="s">
        <v>4</v>
      </c>
      <c r="R25" s="175" t="s">
        <v>30</v>
      </c>
      <c r="S25" s="176"/>
      <c r="T25" s="177"/>
      <c r="U25" s="309">
        <f>IF(ISBLANK(G25)+ISBLANK(G26)," ",G25+N25)</f>
        <v>0</v>
      </c>
      <c r="V25" s="310"/>
      <c r="W25" s="10" t="s">
        <v>4</v>
      </c>
      <c r="X25" s="5"/>
      <c r="AN25" s="13" t="e">
        <f>IF(ISBLANK(G25),"円　　銭",ROUNDDOWN(U25*1000/D27,2))</f>
        <v>#DIV/0!</v>
      </c>
      <c r="AO25" s="13" t="e">
        <f>IF(ISBLANK(G24),"円　　銭",(ROUNDDOWN(U24*1000/D27,2)))</f>
        <v>#DIV/0!</v>
      </c>
    </row>
    <row r="26" spans="1:41" ht="15.75" customHeight="1" thickBot="1" x14ac:dyDescent="0.3">
      <c r="A26" s="305"/>
      <c r="B26" s="306"/>
      <c r="C26" s="306"/>
      <c r="D26" s="289" t="s">
        <v>21</v>
      </c>
      <c r="E26" s="290"/>
      <c r="F26" s="291"/>
      <c r="G26" s="314">
        <f>IF(ISBLANK(G24)+ISBLANK(G25)," ",G24-G25)</f>
        <v>0</v>
      </c>
      <c r="H26" s="315"/>
      <c r="I26" s="315"/>
      <c r="J26" s="10" t="s">
        <v>4</v>
      </c>
      <c r="K26" s="175" t="s">
        <v>22</v>
      </c>
      <c r="L26" s="176"/>
      <c r="M26" s="177"/>
      <c r="N26" s="314">
        <f>IF(ISBLANK(N24)+ISBLANK(N25)," ",N24-N25)</f>
        <v>0</v>
      </c>
      <c r="O26" s="315"/>
      <c r="P26" s="315"/>
      <c r="Q26" s="10" t="s">
        <v>4</v>
      </c>
      <c r="R26" s="316" t="s">
        <v>23</v>
      </c>
      <c r="S26" s="317"/>
      <c r="T26" s="318"/>
      <c r="U26" s="314">
        <f>IF(ISBLANK(G24)+ISBLANK(G25)," ",U24-U25)</f>
        <v>0</v>
      </c>
      <c r="V26" s="315"/>
      <c r="W26" s="10" t="s">
        <v>4</v>
      </c>
      <c r="X26" s="5"/>
    </row>
    <row r="27" spans="1:41" ht="16.5" customHeight="1" thickTop="1" thickBot="1" x14ac:dyDescent="0.3">
      <c r="A27" s="274" t="s">
        <v>96</v>
      </c>
      <c r="B27" s="275"/>
      <c r="C27" s="275"/>
      <c r="D27" s="278">
        <f>'表２（地域間）１印刷用'!$D$27:$F$28</f>
        <v>0</v>
      </c>
      <c r="E27" s="279"/>
      <c r="F27" s="279"/>
      <c r="G27" s="16" t="s">
        <v>90</v>
      </c>
      <c r="H27" s="19"/>
      <c r="I27" s="19"/>
      <c r="J27" s="19"/>
      <c r="K27" s="5"/>
      <c r="L27" s="5"/>
      <c r="M27" s="5"/>
      <c r="N27" s="40"/>
      <c r="O27" s="7"/>
      <c r="R27" s="282" t="s">
        <v>24</v>
      </c>
      <c r="S27" s="283"/>
      <c r="T27" s="284"/>
      <c r="U27" s="285" t="e">
        <f>IF(ISBLANK(G24)+ISBLANK(G25)," ",ROUNDDOWN(U24/U25*100,2))</f>
        <v>#DIV/0!</v>
      </c>
      <c r="V27" s="285"/>
      <c r="W27" s="10" t="s">
        <v>25</v>
      </c>
      <c r="X27" s="5"/>
    </row>
    <row r="28" spans="1:41" ht="22.5" customHeight="1" thickTop="1" thickBot="1" x14ac:dyDescent="0.3">
      <c r="A28" s="276"/>
      <c r="B28" s="277"/>
      <c r="C28" s="277"/>
      <c r="D28" s="280"/>
      <c r="E28" s="281"/>
      <c r="F28" s="281"/>
      <c r="G28" s="21"/>
      <c r="H28" s="20"/>
      <c r="I28" s="20"/>
      <c r="J28" s="14"/>
      <c r="K28" s="5"/>
      <c r="L28" s="5"/>
      <c r="M28" s="5"/>
      <c r="N28" s="7"/>
      <c r="Q28" s="8"/>
      <c r="R28" s="8"/>
      <c r="S28" s="8"/>
      <c r="T28" s="15"/>
      <c r="U28" s="15"/>
      <c r="V28" s="14"/>
      <c r="X28" s="5"/>
    </row>
    <row r="29" spans="1:41" ht="11.25" customHeight="1" thickTop="1" x14ac:dyDescent="0.25">
      <c r="A29" s="5"/>
      <c r="B29" s="5"/>
      <c r="C29" s="5"/>
      <c r="D29" s="4"/>
      <c r="E29" s="4"/>
      <c r="F29" s="5"/>
      <c r="G29" s="6"/>
      <c r="H29" s="6"/>
      <c r="I29" s="6"/>
      <c r="J29" s="6"/>
      <c r="K29" s="5"/>
      <c r="L29" s="5"/>
      <c r="M29" s="5"/>
      <c r="N29" s="5"/>
      <c r="Q29" s="5"/>
      <c r="R29" s="5"/>
      <c r="S29" s="5"/>
    </row>
    <row r="30" spans="1:41" x14ac:dyDescent="0.25">
      <c r="A30" s="5" t="s">
        <v>31</v>
      </c>
    </row>
    <row r="31" spans="1:41" ht="42" customHeight="1" x14ac:dyDescent="0.25">
      <c r="A31" s="175" t="s">
        <v>0</v>
      </c>
      <c r="B31" s="176"/>
      <c r="C31" s="176"/>
      <c r="D31" s="245" t="s">
        <v>84</v>
      </c>
      <c r="E31" s="246"/>
      <c r="F31" s="246"/>
      <c r="G31" s="247"/>
      <c r="H31" s="245" t="s">
        <v>85</v>
      </c>
      <c r="I31" s="246"/>
      <c r="J31" s="246"/>
      <c r="K31" s="246"/>
      <c r="L31" s="246"/>
      <c r="M31" s="245" t="s">
        <v>32</v>
      </c>
      <c r="N31" s="246"/>
      <c r="O31" s="246"/>
      <c r="P31" s="246"/>
      <c r="Q31" s="246"/>
      <c r="R31" s="56"/>
      <c r="S31" s="5"/>
      <c r="T31" s="5"/>
      <c r="U31" s="5"/>
      <c r="Z31" s="5"/>
      <c r="AA31" s="5"/>
      <c r="AM31" s="5"/>
      <c r="AN31" s="28" t="s">
        <v>116</v>
      </c>
      <c r="AO31" s="29" t="s">
        <v>93</v>
      </c>
    </row>
    <row r="32" spans="1:41" ht="15.75" customHeight="1" x14ac:dyDescent="0.25">
      <c r="A32" s="112" t="s">
        <v>101</v>
      </c>
      <c r="B32" s="113"/>
      <c r="C32" s="113"/>
      <c r="D32" s="286" t="e">
        <f>IF(ISBLANK(G25),"円　　銭",ROUNDDOWN(U25*1000/D27,2))</f>
        <v>#DIV/0!</v>
      </c>
      <c r="E32" s="287"/>
      <c r="F32" s="287"/>
      <c r="G32" s="288"/>
      <c r="H32" s="286" t="e">
        <f>IF(ISBLANK(G17),"円　　銭",ROUNDDOWN(U17*1000/D19,2))</f>
        <v>#DIV/0!</v>
      </c>
      <c r="I32" s="287"/>
      <c r="J32" s="287"/>
      <c r="K32" s="287"/>
      <c r="L32" s="287"/>
      <c r="M32" s="286" t="e">
        <f>IF(ISBLANK(G9),"円　　銭",ROUNDDOWN(U9*1000/D11,2))</f>
        <v>#DIV/0!</v>
      </c>
      <c r="N32" s="287"/>
      <c r="O32" s="287"/>
      <c r="P32" s="287"/>
      <c r="Q32" s="287"/>
      <c r="R32" s="57"/>
      <c r="S32" s="58"/>
      <c r="T32" s="58"/>
      <c r="U32" s="5"/>
      <c r="Z32" s="5"/>
      <c r="AA32" s="5"/>
      <c r="AM32" s="5"/>
      <c r="AN32" s="13" t="e">
        <f>IF(ISBLANK(G9),"",IF(ISBLANK(G17),M32,IF(ISBLANK(G25),ROUNDDOWN((H32+M32)/2,2),ROUNDDOWN((D32+H32+M32)/3,2))))</f>
        <v>#DIV/0!</v>
      </c>
      <c r="AO32" s="13" t="e">
        <f>IF(ISBLANK($G$8),"",ROUNDDOWN(U8/D11*1000,2))</f>
        <v>#DIV/0!</v>
      </c>
    </row>
    <row r="33" spans="1:48" ht="15.75" customHeight="1" x14ac:dyDescent="0.25">
      <c r="A33" s="112"/>
      <c r="B33" s="113"/>
      <c r="C33" s="113"/>
      <c r="D33" s="286"/>
      <c r="E33" s="287"/>
      <c r="F33" s="287"/>
      <c r="G33" s="288"/>
      <c r="H33" s="286"/>
      <c r="I33" s="287"/>
      <c r="J33" s="287"/>
      <c r="K33" s="287"/>
      <c r="L33" s="287"/>
      <c r="M33" s="286"/>
      <c r="N33" s="287"/>
      <c r="O33" s="287"/>
      <c r="P33" s="287"/>
      <c r="Q33" s="287"/>
      <c r="R33" s="57"/>
      <c r="S33" s="58"/>
      <c r="T33" s="58"/>
      <c r="U33" s="5"/>
      <c r="Z33" s="5"/>
      <c r="AA33" s="5"/>
      <c r="AB33" s="5"/>
      <c r="AC33" s="5"/>
      <c r="AD33" s="5"/>
      <c r="AE33" s="5"/>
      <c r="AN33" s="25" t="s">
        <v>99</v>
      </c>
      <c r="AO33" s="25" t="s">
        <v>100</v>
      </c>
    </row>
    <row r="34" spans="1:48" ht="14.25" customHeight="1" x14ac:dyDescent="0.25">
      <c r="D34" s="1" t="s">
        <v>33</v>
      </c>
      <c r="AN34" s="26">
        <f>IF(ISBLANK(A39),"円　　　銭",VLOOKUP(A39,AQ:AR,2,0))</f>
        <v>424.07</v>
      </c>
      <c r="AO34" s="26" t="e">
        <f>IF(ISBLANK(A39),"円　　　銭",IF($AN$32&lt;AN34,(ROUNDDOWN($AN$32,2)),(ROUNDDOWN(AN34,2))))</f>
        <v>#DIV/0!</v>
      </c>
    </row>
    <row r="35" spans="1:48" ht="14.25" customHeight="1" x14ac:dyDescent="0.25">
      <c r="AN35" s="26" t="str">
        <f>IF(ISBLANK(A40),"円　　　銭",VLOOKUP(A40,AQ:AR,2,0))</f>
        <v>円　　　銭</v>
      </c>
      <c r="AO35" s="26" t="str">
        <f>IF(ISBLANK(A40),"円　　　銭",IF($AN$32&lt;AN35,(ROUNDDOWN($AN$32,2)),(ROUNDDOWN(AN35,2))))</f>
        <v>円　　　銭</v>
      </c>
      <c r="AQ35" s="9" t="s">
        <v>97</v>
      </c>
      <c r="AR35" s="22"/>
    </row>
    <row r="36" spans="1:48" x14ac:dyDescent="0.25">
      <c r="A36" t="s">
        <v>34</v>
      </c>
      <c r="AQ36" s="9" t="s">
        <v>98</v>
      </c>
      <c r="AR36" s="22"/>
    </row>
    <row r="37" spans="1:48" ht="21" customHeight="1" x14ac:dyDescent="0.25">
      <c r="A37" s="289" t="s">
        <v>0</v>
      </c>
      <c r="B37" s="290"/>
      <c r="C37" s="291"/>
      <c r="D37" s="295" t="s">
        <v>114</v>
      </c>
      <c r="E37" s="296"/>
      <c r="F37" s="296"/>
      <c r="G37" s="297"/>
      <c r="H37" s="295" t="s">
        <v>35</v>
      </c>
      <c r="I37" s="296"/>
      <c r="J37" s="296"/>
      <c r="K37" s="296"/>
      <c r="L37" s="297"/>
      <c r="M37" s="301" t="s">
        <v>86</v>
      </c>
      <c r="N37" s="302"/>
      <c r="O37" s="302"/>
      <c r="P37" s="302"/>
      <c r="Q37" s="303"/>
      <c r="R37" s="295" t="s">
        <v>115</v>
      </c>
      <c r="S37" s="296"/>
      <c r="T37" s="296"/>
      <c r="U37" s="297"/>
      <c r="V37" s="5"/>
      <c r="W37" s="5"/>
      <c r="X37" s="5"/>
      <c r="Y37" s="5"/>
      <c r="Z37" s="5"/>
      <c r="AQ37" s="27" t="s">
        <v>101</v>
      </c>
      <c r="AR37" s="30">
        <f>'表２（地域間）１印刷用'!AR37</f>
        <v>424.07</v>
      </c>
    </row>
    <row r="38" spans="1:48" ht="21" customHeight="1" x14ac:dyDescent="0.25">
      <c r="A38" s="292"/>
      <c r="B38" s="293"/>
      <c r="C38" s="294"/>
      <c r="D38" s="298"/>
      <c r="E38" s="299"/>
      <c r="F38" s="299"/>
      <c r="G38" s="300"/>
      <c r="H38" s="298"/>
      <c r="I38" s="299"/>
      <c r="J38" s="299"/>
      <c r="K38" s="299"/>
      <c r="L38" s="300"/>
      <c r="M38" s="251"/>
      <c r="N38" s="304"/>
      <c r="O38" s="304"/>
      <c r="P38" s="304"/>
      <c r="Q38" s="252"/>
      <c r="R38" s="298"/>
      <c r="S38" s="299"/>
      <c r="T38" s="299"/>
      <c r="U38" s="300"/>
      <c r="V38" s="5"/>
      <c r="W38" s="5"/>
      <c r="X38" s="5"/>
      <c r="Y38" s="5"/>
      <c r="Z38" s="5"/>
      <c r="AQ38" s="27" t="s">
        <v>102</v>
      </c>
      <c r="AR38" s="30"/>
    </row>
    <row r="39" spans="1:48" ht="15.75" customHeight="1" x14ac:dyDescent="0.25">
      <c r="A39" s="112" t="s">
        <v>101</v>
      </c>
      <c r="B39" s="113"/>
      <c r="C39" s="113"/>
      <c r="D39" s="114" t="e">
        <f>IF(ISBLANK(A39),"円　　　銭",SUBSTITUTE(TEXT(ROUNDDOWN(AN32,2),"[DBNum3]#,##0円.00銭"),".",""))</f>
        <v>#DIV/0!</v>
      </c>
      <c r="E39" s="115"/>
      <c r="F39" s="115"/>
      <c r="G39" s="116"/>
      <c r="H39" s="114" t="str">
        <f>IF(ISBLANK(A39),"円　　　銭",SUBSTITUTE(TEXT(VLOOKUP(A39,AQ:AR,2,0),"[DBNum3]#,##0円.00銭"),".",""))</f>
        <v>４２４円０７銭</v>
      </c>
      <c r="I39" s="115"/>
      <c r="J39" s="115"/>
      <c r="K39" s="115"/>
      <c r="L39" s="116"/>
      <c r="M39" s="114" t="e">
        <f>IF(ISBLANK(A39),"円　　　銭",SUBSTITUTE(TEXT(ROUNDDOWN($AO$34,2),"[DBNum3]#,##0円.00銭"),".",""))</f>
        <v>#DIV/0!</v>
      </c>
      <c r="N39" s="115"/>
      <c r="O39" s="115"/>
      <c r="P39" s="115"/>
      <c r="Q39" s="116"/>
      <c r="R39" s="114" t="e">
        <f>IF(ISBLANK(A39),"円　　　銭",SUBSTITUTE(TEXT(ROUNDDOWN(AO32,2),"[DBNum3]#,##0円.00銭"),".",""))</f>
        <v>#DIV/0!</v>
      </c>
      <c r="S39" s="115"/>
      <c r="T39" s="115"/>
      <c r="U39" s="116"/>
      <c r="V39" s="5"/>
      <c r="W39" s="5"/>
      <c r="X39" s="5"/>
      <c r="Y39" s="5"/>
      <c r="Z39" s="5"/>
      <c r="AQ39" s="27" t="s">
        <v>103</v>
      </c>
      <c r="AR39" s="30"/>
    </row>
    <row r="40" spans="1:48" ht="15.75" customHeight="1" x14ac:dyDescent="0.25">
      <c r="A40" s="112"/>
      <c r="B40" s="113"/>
      <c r="C40" s="113"/>
      <c r="D40" s="114"/>
      <c r="E40" s="115"/>
      <c r="F40" s="115"/>
      <c r="G40" s="116"/>
      <c r="H40" s="114"/>
      <c r="I40" s="115"/>
      <c r="J40" s="115"/>
      <c r="K40" s="115"/>
      <c r="L40" s="116"/>
      <c r="M40" s="114"/>
      <c r="N40" s="115"/>
      <c r="O40" s="115"/>
      <c r="P40" s="115"/>
      <c r="Q40" s="116"/>
      <c r="R40" s="114"/>
      <c r="S40" s="115"/>
      <c r="T40" s="115"/>
      <c r="U40" s="116"/>
      <c r="V40" s="5"/>
      <c r="W40" s="5"/>
      <c r="X40" s="5"/>
      <c r="Y40" s="5"/>
      <c r="Z40" s="5"/>
    </row>
    <row r="41" spans="1:48" x14ac:dyDescent="0.25">
      <c r="AQ41" s="23"/>
      <c r="AR41" s="24"/>
    </row>
    <row r="42" spans="1:48" x14ac:dyDescent="0.25">
      <c r="A42" t="s">
        <v>36</v>
      </c>
    </row>
    <row r="43" spans="1:48" ht="13.15" thickBot="1" x14ac:dyDescent="0.3">
      <c r="A43" t="s">
        <v>110</v>
      </c>
      <c r="C43" s="55"/>
      <c r="D43" s="55"/>
    </row>
    <row r="44" spans="1:48" ht="47.25" customHeight="1" x14ac:dyDescent="0.25">
      <c r="A44" s="370" t="s">
        <v>0</v>
      </c>
      <c r="B44" s="273" t="s">
        <v>2</v>
      </c>
      <c r="C44" s="368" t="s">
        <v>117</v>
      </c>
      <c r="D44" s="273" t="s">
        <v>106</v>
      </c>
      <c r="E44" s="273"/>
      <c r="F44" s="273" t="s">
        <v>37</v>
      </c>
      <c r="G44" s="273"/>
      <c r="H44" s="273"/>
      <c r="I44" s="273"/>
      <c r="J44" s="273"/>
      <c r="K44" s="273"/>
      <c r="L44" s="211" t="s">
        <v>38</v>
      </c>
      <c r="M44" s="213"/>
      <c r="N44" s="449" t="s">
        <v>39</v>
      </c>
      <c r="O44" s="450"/>
      <c r="P44" s="211" t="s">
        <v>40</v>
      </c>
      <c r="Q44" s="213"/>
      <c r="R44" s="211" t="s">
        <v>41</v>
      </c>
      <c r="S44" s="213"/>
      <c r="T44" s="211" t="s">
        <v>42</v>
      </c>
      <c r="U44" s="212"/>
      <c r="V44" s="212"/>
      <c r="W44" s="213"/>
      <c r="X44" s="211" t="s">
        <v>118</v>
      </c>
      <c r="Y44" s="212"/>
      <c r="Z44" s="212"/>
      <c r="AA44" s="213"/>
      <c r="AB44" s="211" t="s">
        <v>120</v>
      </c>
      <c r="AC44" s="213"/>
      <c r="AD44" s="211" t="s">
        <v>43</v>
      </c>
      <c r="AE44" s="212"/>
      <c r="AF44" s="212"/>
      <c r="AG44" s="213"/>
      <c r="AH44" s="211" t="s">
        <v>44</v>
      </c>
      <c r="AI44" s="212"/>
      <c r="AJ44" s="212"/>
      <c r="AK44" s="213"/>
      <c r="AL44" s="211" t="s">
        <v>45</v>
      </c>
      <c r="AM44" s="444"/>
      <c r="AN44" s="444"/>
      <c r="AO44" s="445"/>
      <c r="AP44" s="211" t="s">
        <v>104</v>
      </c>
      <c r="AQ44" s="213"/>
      <c r="AR44" s="406" t="s">
        <v>46</v>
      </c>
      <c r="AS44" s="407"/>
    </row>
    <row r="45" spans="1:48" ht="47.25" customHeight="1" x14ac:dyDescent="0.25">
      <c r="A45" s="371"/>
      <c r="B45" s="372"/>
      <c r="C45" s="368"/>
      <c r="D45" s="372"/>
      <c r="E45" s="372"/>
      <c r="F45" s="372" t="s">
        <v>47</v>
      </c>
      <c r="G45" s="372"/>
      <c r="H45" s="372" t="s">
        <v>48</v>
      </c>
      <c r="I45" s="372"/>
      <c r="J45" s="372" t="s">
        <v>49</v>
      </c>
      <c r="K45" s="372"/>
      <c r="L45" s="214"/>
      <c r="M45" s="216"/>
      <c r="N45" s="451"/>
      <c r="O45" s="452"/>
      <c r="P45" s="214"/>
      <c r="Q45" s="216"/>
      <c r="R45" s="214"/>
      <c r="S45" s="216"/>
      <c r="T45" s="214"/>
      <c r="U45" s="215"/>
      <c r="V45" s="215"/>
      <c r="W45" s="216"/>
      <c r="X45" s="214"/>
      <c r="Y45" s="215"/>
      <c r="Z45" s="215"/>
      <c r="AA45" s="216"/>
      <c r="AB45" s="214"/>
      <c r="AC45" s="216"/>
      <c r="AD45" s="214"/>
      <c r="AE45" s="215"/>
      <c r="AF45" s="215"/>
      <c r="AG45" s="216"/>
      <c r="AH45" s="214"/>
      <c r="AI45" s="215"/>
      <c r="AJ45" s="215"/>
      <c r="AK45" s="216"/>
      <c r="AL45" s="446"/>
      <c r="AM45" s="447"/>
      <c r="AN45" s="447"/>
      <c r="AO45" s="448"/>
      <c r="AP45" s="214"/>
      <c r="AQ45" s="216"/>
      <c r="AR45" s="408"/>
      <c r="AS45" s="409"/>
    </row>
    <row r="46" spans="1:48" ht="36.75" customHeight="1" x14ac:dyDescent="0.25">
      <c r="A46" s="371"/>
      <c r="B46" s="372"/>
      <c r="C46" s="369"/>
      <c r="D46" s="372"/>
      <c r="E46" s="372"/>
      <c r="F46" s="372"/>
      <c r="G46" s="372"/>
      <c r="H46" s="372"/>
      <c r="I46" s="372"/>
      <c r="J46" s="372"/>
      <c r="K46" s="372"/>
      <c r="L46" s="41"/>
      <c r="M46" s="42"/>
      <c r="N46" s="251" t="s">
        <v>50</v>
      </c>
      <c r="O46" s="252"/>
      <c r="P46" s="251" t="s">
        <v>51</v>
      </c>
      <c r="Q46" s="252"/>
      <c r="R46" s="251" t="s">
        <v>52</v>
      </c>
      <c r="S46" s="252"/>
      <c r="T46" s="217" t="s">
        <v>53</v>
      </c>
      <c r="U46" s="218"/>
      <c r="V46" s="218"/>
      <c r="W46" s="219"/>
      <c r="X46" s="217" t="s">
        <v>119</v>
      </c>
      <c r="Y46" s="218"/>
      <c r="Z46" s="218"/>
      <c r="AA46" s="219"/>
      <c r="AB46" s="217" t="s">
        <v>121</v>
      </c>
      <c r="AC46" s="219"/>
      <c r="AD46" s="217" t="s">
        <v>54</v>
      </c>
      <c r="AE46" s="218"/>
      <c r="AF46" s="218"/>
      <c r="AG46" s="219"/>
      <c r="AH46" s="217" t="s">
        <v>55</v>
      </c>
      <c r="AI46" s="218"/>
      <c r="AJ46" s="218"/>
      <c r="AK46" s="219"/>
      <c r="AL46" s="217" t="s">
        <v>56</v>
      </c>
      <c r="AM46" s="404"/>
      <c r="AN46" s="404"/>
      <c r="AO46" s="405"/>
      <c r="AP46" s="217" t="s">
        <v>105</v>
      </c>
      <c r="AQ46" s="219"/>
      <c r="AR46" s="251" t="s">
        <v>57</v>
      </c>
      <c r="AS46" s="410"/>
    </row>
    <row r="47" spans="1:48" ht="17.100000000000001" customHeight="1" x14ac:dyDescent="0.25">
      <c r="A47" s="359" t="s">
        <v>101</v>
      </c>
      <c r="B47" s="255">
        <v>1</v>
      </c>
      <c r="C47" s="255"/>
      <c r="D47" s="411" t="s">
        <v>170</v>
      </c>
      <c r="E47" s="411"/>
      <c r="F47" s="272"/>
      <c r="G47" s="272"/>
      <c r="H47" s="272"/>
      <c r="I47" s="272"/>
      <c r="J47" s="272"/>
      <c r="K47" s="272"/>
      <c r="L47" s="360"/>
      <c r="M47" s="259" t="s">
        <v>58</v>
      </c>
      <c r="N47" s="72">
        <v>0</v>
      </c>
      <c r="O47" s="423" t="s">
        <v>59</v>
      </c>
      <c r="P47" s="415"/>
      <c r="Q47" s="416"/>
      <c r="R47" s="419">
        <f>IF(N48="( )","人",ROUNDDOWN(N48*P47,1))</f>
        <v>0</v>
      </c>
      <c r="S47" s="420"/>
      <c r="T47" s="266">
        <v>0</v>
      </c>
      <c r="U47" s="267"/>
      <c r="V47" s="268" t="s">
        <v>60</v>
      </c>
      <c r="W47" s="269"/>
      <c r="X47" s="266">
        <v>0</v>
      </c>
      <c r="Y47" s="267"/>
      <c r="Z47" s="268" t="s">
        <v>60</v>
      </c>
      <c r="AA47" s="269"/>
      <c r="AB47" s="258" t="s">
        <v>25</v>
      </c>
      <c r="AC47" s="259"/>
      <c r="AD47" s="266">
        <v>0</v>
      </c>
      <c r="AE47" s="267"/>
      <c r="AF47" s="268" t="s">
        <v>60</v>
      </c>
      <c r="AG47" s="269"/>
      <c r="AH47" s="266">
        <v>0</v>
      </c>
      <c r="AI47" s="267"/>
      <c r="AJ47" s="268" t="s">
        <v>60</v>
      </c>
      <c r="AK47" s="269"/>
      <c r="AL47" s="266">
        <v>0</v>
      </c>
      <c r="AM47" s="267"/>
      <c r="AN47" s="268" t="s">
        <v>60</v>
      </c>
      <c r="AO47" s="269"/>
      <c r="AP47" s="258" t="s">
        <v>25</v>
      </c>
      <c r="AQ47" s="259"/>
      <c r="AR47" s="258" t="s">
        <v>25</v>
      </c>
      <c r="AS47" s="348"/>
      <c r="AV47" t="str">
        <f>B47&amp;-1</f>
        <v>1-1</v>
      </c>
    </row>
    <row r="48" spans="1:48" ht="17.100000000000001" customHeight="1" x14ac:dyDescent="0.25">
      <c r="A48" s="359"/>
      <c r="B48" s="256"/>
      <c r="C48" s="256"/>
      <c r="D48" s="411"/>
      <c r="E48" s="411"/>
      <c r="F48" s="272"/>
      <c r="G48" s="272"/>
      <c r="H48" s="272"/>
      <c r="I48" s="272"/>
      <c r="J48" s="272"/>
      <c r="K48" s="272"/>
      <c r="L48" s="361"/>
      <c r="M48" s="362"/>
      <c r="N48" s="38">
        <v>0</v>
      </c>
      <c r="O48" s="424"/>
      <c r="P48" s="417"/>
      <c r="Q48" s="418"/>
      <c r="R48" s="421"/>
      <c r="S48" s="422"/>
      <c r="T48" s="262">
        <v>0</v>
      </c>
      <c r="U48" s="263"/>
      <c r="V48" s="270">
        <f>ROUNDDOWN(AVERAGE(T47:U48),1)</f>
        <v>0</v>
      </c>
      <c r="W48" s="271"/>
      <c r="X48" s="262">
        <v>0</v>
      </c>
      <c r="Y48" s="263"/>
      <c r="Z48" s="270">
        <f>ROUNDDOWN(AVERAGE(X47:Y48),1)</f>
        <v>0</v>
      </c>
      <c r="AA48" s="271"/>
      <c r="AB48" s="260">
        <f>ROUNDDOWN(IF(V48=0,0,Z48/V48*100),3)</f>
        <v>0</v>
      </c>
      <c r="AC48" s="261"/>
      <c r="AD48" s="262">
        <v>0</v>
      </c>
      <c r="AE48" s="263"/>
      <c r="AF48" s="270">
        <f>ROUNDDOWN(AVERAGE(AD47:AE48),1)</f>
        <v>0</v>
      </c>
      <c r="AG48" s="271"/>
      <c r="AH48" s="262">
        <v>0</v>
      </c>
      <c r="AI48" s="263"/>
      <c r="AJ48" s="270">
        <f>ROUNDDOWN(AVERAGE(AH47:AI48),1)</f>
        <v>0</v>
      </c>
      <c r="AK48" s="271"/>
      <c r="AL48" s="262">
        <v>0</v>
      </c>
      <c r="AM48" s="263"/>
      <c r="AN48" s="270">
        <f>ROUNDDOWN(AVERAGE(AL47:AM48),1)</f>
        <v>0</v>
      </c>
      <c r="AO48" s="271"/>
      <c r="AP48" s="260">
        <f>ROUNDDOWN(IF(V48=0,0,AN48/V48*100),3)</f>
        <v>0</v>
      </c>
      <c r="AQ48" s="261"/>
      <c r="AR48" s="349" t="e">
        <f>IF(ISBLANK(A47),"",ROUNDDOWN((V48-(AF48+AJ48+AN48))/V48,5)*100)</f>
        <v>#DIV/0!</v>
      </c>
      <c r="AS48" s="350"/>
      <c r="AV48" t="str">
        <f>B47&amp;-2</f>
        <v>1-2</v>
      </c>
    </row>
    <row r="49" spans="1:48" ht="17.100000000000001" customHeight="1" x14ac:dyDescent="0.25">
      <c r="A49" s="359"/>
      <c r="B49" s="255">
        <v>2</v>
      </c>
      <c r="C49" s="255"/>
      <c r="D49" s="411"/>
      <c r="E49" s="411"/>
      <c r="F49" s="272"/>
      <c r="G49" s="272"/>
      <c r="H49" s="272"/>
      <c r="I49" s="272"/>
      <c r="J49" s="272"/>
      <c r="K49" s="272"/>
      <c r="L49" s="360"/>
      <c r="M49" s="259" t="s">
        <v>58</v>
      </c>
      <c r="N49" s="72">
        <v>0</v>
      </c>
      <c r="O49" s="259" t="s">
        <v>59</v>
      </c>
      <c r="P49" s="351"/>
      <c r="Q49" s="352"/>
      <c r="R49" s="355">
        <f>IF(N50="( )","人",ROUNDDOWN(N50*P49,1))</f>
        <v>0</v>
      </c>
      <c r="S49" s="356"/>
      <c r="T49" s="266">
        <v>0</v>
      </c>
      <c r="U49" s="267"/>
      <c r="V49" s="268"/>
      <c r="W49" s="269"/>
      <c r="X49" s="266">
        <v>0</v>
      </c>
      <c r="Y49" s="267"/>
      <c r="Z49" s="268"/>
      <c r="AA49" s="269"/>
      <c r="AB49" s="258" t="s">
        <v>25</v>
      </c>
      <c r="AC49" s="259"/>
      <c r="AD49" s="266">
        <v>0</v>
      </c>
      <c r="AE49" s="267"/>
      <c r="AF49" s="268"/>
      <c r="AG49" s="269"/>
      <c r="AH49" s="266">
        <v>0</v>
      </c>
      <c r="AI49" s="267"/>
      <c r="AJ49" s="268"/>
      <c r="AK49" s="269"/>
      <c r="AL49" s="266">
        <v>0</v>
      </c>
      <c r="AM49" s="267"/>
      <c r="AN49" s="268"/>
      <c r="AO49" s="269"/>
      <c r="AP49" s="258" t="s">
        <v>107</v>
      </c>
      <c r="AQ49" s="259"/>
      <c r="AR49" s="258" t="s">
        <v>25</v>
      </c>
      <c r="AS49" s="348"/>
      <c r="AV49" t="str">
        <f t="shared" ref="AV49" si="0">B49&amp;-1</f>
        <v>2-1</v>
      </c>
    </row>
    <row r="50" spans="1:48" ht="17.100000000000001" customHeight="1" x14ac:dyDescent="0.25">
      <c r="A50" s="359"/>
      <c r="B50" s="256"/>
      <c r="C50" s="256"/>
      <c r="D50" s="411"/>
      <c r="E50" s="411"/>
      <c r="F50" s="272"/>
      <c r="G50" s="272"/>
      <c r="H50" s="272"/>
      <c r="I50" s="272"/>
      <c r="J50" s="272"/>
      <c r="K50" s="272"/>
      <c r="L50" s="361"/>
      <c r="M50" s="362"/>
      <c r="N50" s="38">
        <v>0</v>
      </c>
      <c r="O50" s="362"/>
      <c r="P50" s="353"/>
      <c r="Q50" s="354"/>
      <c r="R50" s="357"/>
      <c r="S50" s="358"/>
      <c r="T50" s="262">
        <v>0</v>
      </c>
      <c r="U50" s="263"/>
      <c r="V50" s="264">
        <f>ROUNDDOWN(AVERAGE(T49:U50),1)</f>
        <v>0</v>
      </c>
      <c r="W50" s="265"/>
      <c r="X50" s="262">
        <v>0</v>
      </c>
      <c r="Y50" s="263"/>
      <c r="Z50" s="264">
        <f>ROUNDDOWN(AVERAGE(X49:Y50),1)</f>
        <v>0</v>
      </c>
      <c r="AA50" s="265"/>
      <c r="AB50" s="260">
        <f>ROUNDDOWN(IF(V50=0,0,Z50/V50*100),3)</f>
        <v>0</v>
      </c>
      <c r="AC50" s="261"/>
      <c r="AD50" s="262">
        <v>0</v>
      </c>
      <c r="AE50" s="263"/>
      <c r="AF50" s="264">
        <f>ROUNDDOWN(AVERAGE(AD49:AE50),1)</f>
        <v>0</v>
      </c>
      <c r="AG50" s="265"/>
      <c r="AH50" s="262">
        <v>0</v>
      </c>
      <c r="AI50" s="263"/>
      <c r="AJ50" s="264">
        <f>ROUNDDOWN(AVERAGE(AH49:AI50),1)</f>
        <v>0</v>
      </c>
      <c r="AK50" s="265"/>
      <c r="AL50" s="262">
        <v>0</v>
      </c>
      <c r="AM50" s="263"/>
      <c r="AN50" s="264">
        <f>ROUNDDOWN(AVERAGE(AL49:AM50),1)</f>
        <v>0</v>
      </c>
      <c r="AO50" s="265"/>
      <c r="AP50" s="260">
        <f>ROUNDDOWN(IF(V50=0,0,AN50/V50*100),3)</f>
        <v>0</v>
      </c>
      <c r="AQ50" s="261"/>
      <c r="AR50" s="349" t="str">
        <f t="shared" ref="AR50" si="1">IF(ISBLANK(A49),"",ROUNDDOWN((V50-(AF50+AJ50+AN50))/V50,5)*100)</f>
        <v/>
      </c>
      <c r="AS50" s="350"/>
      <c r="AV50" t="str">
        <f t="shared" ref="AV50" si="2">B49&amp;-2</f>
        <v>2-2</v>
      </c>
    </row>
    <row r="51" spans="1:48" ht="17.100000000000001" customHeight="1" x14ac:dyDescent="0.25">
      <c r="A51" s="359"/>
      <c r="B51" s="255">
        <v>3</v>
      </c>
      <c r="C51" s="255"/>
      <c r="D51" s="411"/>
      <c r="E51" s="411"/>
      <c r="F51" s="272"/>
      <c r="G51" s="272"/>
      <c r="H51" s="272"/>
      <c r="I51" s="272"/>
      <c r="J51" s="272"/>
      <c r="K51" s="272"/>
      <c r="L51" s="360"/>
      <c r="M51" s="259" t="s">
        <v>58</v>
      </c>
      <c r="N51" s="72">
        <v>0</v>
      </c>
      <c r="O51" s="259" t="s">
        <v>59</v>
      </c>
      <c r="P51" s="351"/>
      <c r="Q51" s="352"/>
      <c r="R51" s="355">
        <f>IF(N52="( )","人",ROUNDDOWN(N52*P51,1))</f>
        <v>0</v>
      </c>
      <c r="S51" s="356"/>
      <c r="T51" s="266">
        <v>0</v>
      </c>
      <c r="U51" s="267"/>
      <c r="V51" s="268"/>
      <c r="W51" s="269"/>
      <c r="X51" s="266">
        <v>0</v>
      </c>
      <c r="Y51" s="267"/>
      <c r="Z51" s="268"/>
      <c r="AA51" s="269"/>
      <c r="AB51" s="258" t="s">
        <v>25</v>
      </c>
      <c r="AC51" s="259"/>
      <c r="AD51" s="266">
        <v>0</v>
      </c>
      <c r="AE51" s="267"/>
      <c r="AF51" s="268"/>
      <c r="AG51" s="269"/>
      <c r="AH51" s="266">
        <v>0</v>
      </c>
      <c r="AI51" s="267"/>
      <c r="AJ51" s="268"/>
      <c r="AK51" s="269"/>
      <c r="AL51" s="266">
        <v>0</v>
      </c>
      <c r="AM51" s="267"/>
      <c r="AN51" s="268"/>
      <c r="AO51" s="269"/>
      <c r="AP51" s="258" t="s">
        <v>107</v>
      </c>
      <c r="AQ51" s="259"/>
      <c r="AR51" s="258" t="s">
        <v>25</v>
      </c>
      <c r="AS51" s="348"/>
      <c r="AV51" t="str">
        <f t="shared" ref="AV51" si="3">B51&amp;-1</f>
        <v>3-1</v>
      </c>
    </row>
    <row r="52" spans="1:48" ht="17.100000000000001" customHeight="1" x14ac:dyDescent="0.25">
      <c r="A52" s="359"/>
      <c r="B52" s="256"/>
      <c r="C52" s="256"/>
      <c r="D52" s="411"/>
      <c r="E52" s="411"/>
      <c r="F52" s="272"/>
      <c r="G52" s="272"/>
      <c r="H52" s="272"/>
      <c r="I52" s="272"/>
      <c r="J52" s="272"/>
      <c r="K52" s="272"/>
      <c r="L52" s="361"/>
      <c r="M52" s="362"/>
      <c r="N52" s="38">
        <v>0</v>
      </c>
      <c r="O52" s="362"/>
      <c r="P52" s="353"/>
      <c r="Q52" s="354"/>
      <c r="R52" s="357"/>
      <c r="S52" s="358"/>
      <c r="T52" s="262">
        <v>0</v>
      </c>
      <c r="U52" s="263"/>
      <c r="V52" s="264">
        <f t="shared" ref="V52" si="4">ROUNDDOWN(AVERAGE(T51:U52),1)</f>
        <v>0</v>
      </c>
      <c r="W52" s="265"/>
      <c r="X52" s="262">
        <v>0</v>
      </c>
      <c r="Y52" s="263"/>
      <c r="Z52" s="264">
        <f t="shared" ref="Z52" si="5">ROUNDDOWN(AVERAGE(X51:Y52),1)</f>
        <v>0</v>
      </c>
      <c r="AA52" s="265"/>
      <c r="AB52" s="260">
        <f t="shared" ref="AB52" si="6">ROUNDDOWN(IF(V52=0,0,Z52/V52*100),3)</f>
        <v>0</v>
      </c>
      <c r="AC52" s="261"/>
      <c r="AD52" s="262">
        <v>0</v>
      </c>
      <c r="AE52" s="263"/>
      <c r="AF52" s="264">
        <f t="shared" ref="AF52" si="7">ROUNDDOWN(AVERAGE(AD51:AE52),1)</f>
        <v>0</v>
      </c>
      <c r="AG52" s="265"/>
      <c r="AH52" s="262">
        <v>0</v>
      </c>
      <c r="AI52" s="263"/>
      <c r="AJ52" s="264">
        <f t="shared" ref="AJ52" si="8">ROUNDDOWN(AVERAGE(AH51:AI52),1)</f>
        <v>0</v>
      </c>
      <c r="AK52" s="265"/>
      <c r="AL52" s="262">
        <v>0</v>
      </c>
      <c r="AM52" s="263"/>
      <c r="AN52" s="264">
        <f t="shared" ref="AN52" si="9">ROUNDDOWN(AVERAGE(AL51:AM52),1)</f>
        <v>0</v>
      </c>
      <c r="AO52" s="265"/>
      <c r="AP52" s="260">
        <f>ROUNDDOWN(IF(V52=0,0,AN52/V52*100),3)</f>
        <v>0</v>
      </c>
      <c r="AQ52" s="261"/>
      <c r="AR52" s="349" t="str">
        <f t="shared" ref="AR52" si="10">IF(ISBLANK(A51),"",ROUNDDOWN((V52-(AF52+AJ52+AN52))/V52,5)*100)</f>
        <v/>
      </c>
      <c r="AS52" s="350"/>
      <c r="AV52" t="str">
        <f t="shared" ref="AV52" si="11">B51&amp;-2</f>
        <v>3-2</v>
      </c>
    </row>
    <row r="53" spans="1:48" ht="17.100000000000001" customHeight="1" x14ac:dyDescent="0.25">
      <c r="A53" s="359"/>
      <c r="B53" s="255">
        <v>4</v>
      </c>
      <c r="C53" s="255"/>
      <c r="D53" s="411"/>
      <c r="E53" s="411"/>
      <c r="F53" s="272"/>
      <c r="G53" s="272"/>
      <c r="H53" s="272"/>
      <c r="I53" s="272"/>
      <c r="J53" s="272"/>
      <c r="K53" s="272"/>
      <c r="L53" s="360"/>
      <c r="M53" s="259" t="s">
        <v>58</v>
      </c>
      <c r="N53" s="72">
        <v>0</v>
      </c>
      <c r="O53" s="259" t="s">
        <v>59</v>
      </c>
      <c r="P53" s="351"/>
      <c r="Q53" s="352"/>
      <c r="R53" s="355">
        <f>IF(N54="( )","人",ROUNDDOWN(N54*P53,1))</f>
        <v>0</v>
      </c>
      <c r="S53" s="356"/>
      <c r="T53" s="266">
        <v>0</v>
      </c>
      <c r="U53" s="267"/>
      <c r="V53" s="268"/>
      <c r="W53" s="269"/>
      <c r="X53" s="266">
        <v>0</v>
      </c>
      <c r="Y53" s="267"/>
      <c r="Z53" s="268"/>
      <c r="AA53" s="269"/>
      <c r="AB53" s="258" t="s">
        <v>25</v>
      </c>
      <c r="AC53" s="259"/>
      <c r="AD53" s="266">
        <v>0</v>
      </c>
      <c r="AE53" s="267"/>
      <c r="AF53" s="268"/>
      <c r="AG53" s="269"/>
      <c r="AH53" s="266">
        <v>0</v>
      </c>
      <c r="AI53" s="267"/>
      <c r="AJ53" s="268"/>
      <c r="AK53" s="269"/>
      <c r="AL53" s="266">
        <v>0</v>
      </c>
      <c r="AM53" s="267"/>
      <c r="AN53" s="268"/>
      <c r="AO53" s="269"/>
      <c r="AP53" s="258" t="s">
        <v>107</v>
      </c>
      <c r="AQ53" s="259"/>
      <c r="AR53" s="258" t="s">
        <v>25</v>
      </c>
      <c r="AS53" s="348"/>
      <c r="AV53" t="str">
        <f t="shared" ref="AV53" si="12">B53&amp;-1</f>
        <v>4-1</v>
      </c>
    </row>
    <row r="54" spans="1:48" ht="17.100000000000001" customHeight="1" x14ac:dyDescent="0.25">
      <c r="A54" s="359"/>
      <c r="B54" s="256"/>
      <c r="C54" s="256"/>
      <c r="D54" s="411"/>
      <c r="E54" s="411"/>
      <c r="F54" s="272"/>
      <c r="G54" s="272"/>
      <c r="H54" s="272"/>
      <c r="I54" s="272"/>
      <c r="J54" s="272"/>
      <c r="K54" s="272"/>
      <c r="L54" s="361"/>
      <c r="M54" s="362"/>
      <c r="N54" s="38">
        <v>0</v>
      </c>
      <c r="O54" s="362"/>
      <c r="P54" s="353"/>
      <c r="Q54" s="354"/>
      <c r="R54" s="357"/>
      <c r="S54" s="358"/>
      <c r="T54" s="262">
        <v>0</v>
      </c>
      <c r="U54" s="263"/>
      <c r="V54" s="264">
        <f t="shared" ref="V54" si="13">ROUNDDOWN(AVERAGE(T53:U54),1)</f>
        <v>0</v>
      </c>
      <c r="W54" s="265"/>
      <c r="X54" s="262">
        <v>0</v>
      </c>
      <c r="Y54" s="263"/>
      <c r="Z54" s="264">
        <f t="shared" ref="Z54" si="14">ROUNDDOWN(AVERAGE(X53:Y54),1)</f>
        <v>0</v>
      </c>
      <c r="AA54" s="265"/>
      <c r="AB54" s="260">
        <f t="shared" ref="AB54" si="15">ROUNDDOWN(IF(V54=0,0,Z54/V54*100),3)</f>
        <v>0</v>
      </c>
      <c r="AC54" s="261"/>
      <c r="AD54" s="262">
        <v>0</v>
      </c>
      <c r="AE54" s="263"/>
      <c r="AF54" s="264">
        <f t="shared" ref="AF54" si="16">ROUNDDOWN(AVERAGE(AD53:AE54),1)</f>
        <v>0</v>
      </c>
      <c r="AG54" s="265"/>
      <c r="AH54" s="262">
        <v>0</v>
      </c>
      <c r="AI54" s="263"/>
      <c r="AJ54" s="264">
        <f t="shared" ref="AJ54" si="17">ROUNDDOWN(AVERAGE(AH53:AI54),1)</f>
        <v>0</v>
      </c>
      <c r="AK54" s="265"/>
      <c r="AL54" s="262">
        <v>0</v>
      </c>
      <c r="AM54" s="263"/>
      <c r="AN54" s="264">
        <f t="shared" ref="AN54" si="18">ROUNDDOWN(AVERAGE(AL53:AM54),1)</f>
        <v>0</v>
      </c>
      <c r="AO54" s="265"/>
      <c r="AP54" s="260">
        <f>ROUNDDOWN(IF(V54=0,0,AN54/V54*100),3)</f>
        <v>0</v>
      </c>
      <c r="AQ54" s="261"/>
      <c r="AR54" s="349" t="str">
        <f t="shared" ref="AR54" si="19">IF(ISBLANK(A53),"",ROUNDDOWN((V54-(AF54+AJ54+AN54))/V54,5)*100)</f>
        <v/>
      </c>
      <c r="AS54" s="350"/>
      <c r="AV54" t="str">
        <f t="shared" ref="AV54" si="20">B53&amp;-2</f>
        <v>4-2</v>
      </c>
    </row>
    <row r="55" spans="1:48" ht="17.100000000000001" customHeight="1" x14ac:dyDescent="0.25">
      <c r="A55" s="359"/>
      <c r="B55" s="255">
        <v>5</v>
      </c>
      <c r="C55" s="255"/>
      <c r="D55" s="411"/>
      <c r="E55" s="411"/>
      <c r="F55" s="272"/>
      <c r="G55" s="272"/>
      <c r="H55" s="272"/>
      <c r="I55" s="272"/>
      <c r="J55" s="272"/>
      <c r="K55" s="272"/>
      <c r="L55" s="360"/>
      <c r="M55" s="259" t="s">
        <v>58</v>
      </c>
      <c r="N55" s="72">
        <v>0</v>
      </c>
      <c r="O55" s="259" t="s">
        <v>59</v>
      </c>
      <c r="P55" s="351"/>
      <c r="Q55" s="352"/>
      <c r="R55" s="355">
        <f>IF(N56="( )","人",ROUNDDOWN(N56*P55,1))</f>
        <v>0</v>
      </c>
      <c r="S55" s="356"/>
      <c r="T55" s="266">
        <v>0</v>
      </c>
      <c r="U55" s="267"/>
      <c r="V55" s="268"/>
      <c r="W55" s="269"/>
      <c r="X55" s="266">
        <v>0</v>
      </c>
      <c r="Y55" s="267"/>
      <c r="Z55" s="268"/>
      <c r="AA55" s="269"/>
      <c r="AB55" s="258" t="s">
        <v>25</v>
      </c>
      <c r="AC55" s="259"/>
      <c r="AD55" s="266">
        <v>0</v>
      </c>
      <c r="AE55" s="267"/>
      <c r="AF55" s="268"/>
      <c r="AG55" s="269"/>
      <c r="AH55" s="266">
        <v>0</v>
      </c>
      <c r="AI55" s="267"/>
      <c r="AJ55" s="268"/>
      <c r="AK55" s="269"/>
      <c r="AL55" s="266">
        <v>0</v>
      </c>
      <c r="AM55" s="267"/>
      <c r="AN55" s="268"/>
      <c r="AO55" s="269"/>
      <c r="AP55" s="258" t="s">
        <v>25</v>
      </c>
      <c r="AQ55" s="259"/>
      <c r="AR55" s="258" t="s">
        <v>25</v>
      </c>
      <c r="AS55" s="348"/>
      <c r="AV55" t="str">
        <f t="shared" ref="AV55" si="21">B55&amp;-1</f>
        <v>5-1</v>
      </c>
    </row>
    <row r="56" spans="1:48" ht="17.100000000000001" customHeight="1" x14ac:dyDescent="0.25">
      <c r="A56" s="359"/>
      <c r="B56" s="256"/>
      <c r="C56" s="256"/>
      <c r="D56" s="411"/>
      <c r="E56" s="411"/>
      <c r="F56" s="272"/>
      <c r="G56" s="272"/>
      <c r="H56" s="272"/>
      <c r="I56" s="272"/>
      <c r="J56" s="272"/>
      <c r="K56" s="272"/>
      <c r="L56" s="361"/>
      <c r="M56" s="362"/>
      <c r="N56" s="38">
        <v>0</v>
      </c>
      <c r="O56" s="362"/>
      <c r="P56" s="353"/>
      <c r="Q56" s="354"/>
      <c r="R56" s="357"/>
      <c r="S56" s="358"/>
      <c r="T56" s="262">
        <v>0</v>
      </c>
      <c r="U56" s="263"/>
      <c r="V56" s="264">
        <f t="shared" ref="V56" si="22">ROUNDDOWN(AVERAGE(T55:U56),1)</f>
        <v>0</v>
      </c>
      <c r="W56" s="265"/>
      <c r="X56" s="262">
        <v>0</v>
      </c>
      <c r="Y56" s="263"/>
      <c r="Z56" s="264">
        <f t="shared" ref="Z56" si="23">ROUNDDOWN(AVERAGE(X55:Y56),1)</f>
        <v>0</v>
      </c>
      <c r="AA56" s="265"/>
      <c r="AB56" s="260">
        <f t="shared" ref="AB56" si="24">ROUNDDOWN(IF(V56=0,0,Z56/V56*100),3)</f>
        <v>0</v>
      </c>
      <c r="AC56" s="261"/>
      <c r="AD56" s="262">
        <v>0</v>
      </c>
      <c r="AE56" s="263"/>
      <c r="AF56" s="264">
        <f t="shared" ref="AF56" si="25">ROUNDDOWN(AVERAGE(AD55:AE56),1)</f>
        <v>0</v>
      </c>
      <c r="AG56" s="265"/>
      <c r="AH56" s="262">
        <v>0</v>
      </c>
      <c r="AI56" s="263"/>
      <c r="AJ56" s="264">
        <f t="shared" ref="AJ56" si="26">ROUNDDOWN(AVERAGE(AH55:AI56),1)</f>
        <v>0</v>
      </c>
      <c r="AK56" s="265"/>
      <c r="AL56" s="262">
        <v>0</v>
      </c>
      <c r="AM56" s="263"/>
      <c r="AN56" s="264">
        <f t="shared" ref="AN56" si="27">ROUNDDOWN(AVERAGE(AL55:AM56),1)</f>
        <v>0</v>
      </c>
      <c r="AO56" s="265"/>
      <c r="AP56" s="260">
        <f>ROUNDDOWN(IF(V56=0,0,AN56/V56*100),3)</f>
        <v>0</v>
      </c>
      <c r="AQ56" s="261"/>
      <c r="AR56" s="349" t="str">
        <f t="shared" ref="AR56" si="28">IF(ISBLANK(A55),"",ROUNDDOWN((V56-(AF56+AJ56+AN56))/V56,5)*100)</f>
        <v/>
      </c>
      <c r="AS56" s="350"/>
      <c r="AV56" t="str">
        <f t="shared" ref="AV56" si="29">B55&amp;-2</f>
        <v>5-2</v>
      </c>
    </row>
    <row r="57" spans="1:48" ht="17.100000000000001" customHeight="1" x14ac:dyDescent="0.25">
      <c r="A57" s="359"/>
      <c r="B57" s="255">
        <v>6</v>
      </c>
      <c r="C57" s="255"/>
      <c r="D57" s="411"/>
      <c r="E57" s="411"/>
      <c r="F57" s="272"/>
      <c r="G57" s="272"/>
      <c r="H57" s="272"/>
      <c r="I57" s="272"/>
      <c r="J57" s="272"/>
      <c r="K57" s="272"/>
      <c r="L57" s="360"/>
      <c r="M57" s="259" t="s">
        <v>58</v>
      </c>
      <c r="N57" s="72">
        <v>0</v>
      </c>
      <c r="O57" s="259" t="s">
        <v>59</v>
      </c>
      <c r="P57" s="351"/>
      <c r="Q57" s="352"/>
      <c r="R57" s="355">
        <f>IF(N58="( )","人",ROUNDDOWN(N58*P57,1))</f>
        <v>0</v>
      </c>
      <c r="S57" s="356"/>
      <c r="T57" s="266">
        <v>0</v>
      </c>
      <c r="U57" s="267"/>
      <c r="V57" s="268"/>
      <c r="W57" s="269"/>
      <c r="X57" s="266">
        <v>0</v>
      </c>
      <c r="Y57" s="267"/>
      <c r="Z57" s="268"/>
      <c r="AA57" s="269"/>
      <c r="AB57" s="258" t="s">
        <v>25</v>
      </c>
      <c r="AC57" s="259"/>
      <c r="AD57" s="266">
        <v>0</v>
      </c>
      <c r="AE57" s="267"/>
      <c r="AF57" s="268"/>
      <c r="AG57" s="269"/>
      <c r="AH57" s="266">
        <v>0</v>
      </c>
      <c r="AI57" s="267"/>
      <c r="AJ57" s="268"/>
      <c r="AK57" s="269"/>
      <c r="AL57" s="266">
        <v>0</v>
      </c>
      <c r="AM57" s="267"/>
      <c r="AN57" s="268"/>
      <c r="AO57" s="269"/>
      <c r="AP57" s="258" t="s">
        <v>107</v>
      </c>
      <c r="AQ57" s="259"/>
      <c r="AR57" s="258" t="s">
        <v>25</v>
      </c>
      <c r="AS57" s="348"/>
      <c r="AV57" t="str">
        <f t="shared" ref="AV57" si="30">B57&amp;-1</f>
        <v>6-1</v>
      </c>
    </row>
    <row r="58" spans="1:48" ht="17.100000000000001" customHeight="1" x14ac:dyDescent="0.25">
      <c r="A58" s="359"/>
      <c r="B58" s="256"/>
      <c r="C58" s="256"/>
      <c r="D58" s="411"/>
      <c r="E58" s="411"/>
      <c r="F58" s="272"/>
      <c r="G58" s="272"/>
      <c r="H58" s="272"/>
      <c r="I58" s="272"/>
      <c r="J58" s="272"/>
      <c r="K58" s="272"/>
      <c r="L58" s="361"/>
      <c r="M58" s="362"/>
      <c r="N58" s="38">
        <v>0</v>
      </c>
      <c r="O58" s="362"/>
      <c r="P58" s="353"/>
      <c r="Q58" s="354"/>
      <c r="R58" s="357"/>
      <c r="S58" s="358"/>
      <c r="T58" s="262">
        <v>0</v>
      </c>
      <c r="U58" s="263"/>
      <c r="V58" s="264">
        <f t="shared" ref="V58" si="31">ROUNDDOWN(AVERAGE(T57:U58),1)</f>
        <v>0</v>
      </c>
      <c r="W58" s="265"/>
      <c r="X58" s="262">
        <v>0</v>
      </c>
      <c r="Y58" s="263"/>
      <c r="Z58" s="264">
        <f t="shared" ref="Z58" si="32">ROUNDDOWN(AVERAGE(X57:Y58),1)</f>
        <v>0</v>
      </c>
      <c r="AA58" s="265"/>
      <c r="AB58" s="260">
        <f t="shared" ref="AB58" si="33">ROUNDDOWN(IF(V58=0,0,Z58/V58*100),3)</f>
        <v>0</v>
      </c>
      <c r="AC58" s="261"/>
      <c r="AD58" s="262">
        <v>0</v>
      </c>
      <c r="AE58" s="263"/>
      <c r="AF58" s="264">
        <f t="shared" ref="AF58" si="34">ROUNDDOWN(AVERAGE(AD57:AE58),1)</f>
        <v>0</v>
      </c>
      <c r="AG58" s="265"/>
      <c r="AH58" s="262">
        <v>0</v>
      </c>
      <c r="AI58" s="263"/>
      <c r="AJ58" s="264">
        <f t="shared" ref="AJ58" si="35">ROUNDDOWN(AVERAGE(AH57:AI58),1)</f>
        <v>0</v>
      </c>
      <c r="AK58" s="265"/>
      <c r="AL58" s="262">
        <v>0</v>
      </c>
      <c r="AM58" s="263"/>
      <c r="AN58" s="264">
        <f t="shared" ref="AN58" si="36">ROUNDDOWN(AVERAGE(AL57:AM58),1)</f>
        <v>0</v>
      </c>
      <c r="AO58" s="265"/>
      <c r="AP58" s="260">
        <f>ROUNDDOWN(IF(V58=0,0,AN58/V58*100),3)</f>
        <v>0</v>
      </c>
      <c r="AQ58" s="261"/>
      <c r="AR58" s="349" t="str">
        <f t="shared" ref="AR58" si="37">IF(ISBLANK(A57),"",ROUNDDOWN((V58-(AF58+AJ58+AN58))/V58,5)*100)</f>
        <v/>
      </c>
      <c r="AS58" s="350"/>
      <c r="AV58" t="str">
        <f t="shared" ref="AV58" si="38">B57&amp;-2</f>
        <v>6-2</v>
      </c>
    </row>
    <row r="59" spans="1:48" ht="17.100000000000001" customHeight="1" x14ac:dyDescent="0.25">
      <c r="A59" s="359"/>
      <c r="B59" s="255">
        <v>7</v>
      </c>
      <c r="C59" s="255"/>
      <c r="D59" s="411"/>
      <c r="E59" s="411"/>
      <c r="F59" s="272"/>
      <c r="G59" s="272"/>
      <c r="H59" s="272"/>
      <c r="I59" s="272"/>
      <c r="J59" s="272"/>
      <c r="K59" s="272"/>
      <c r="L59" s="360"/>
      <c r="M59" s="259" t="s">
        <v>58</v>
      </c>
      <c r="N59" s="72">
        <v>0</v>
      </c>
      <c r="O59" s="259" t="s">
        <v>59</v>
      </c>
      <c r="P59" s="351"/>
      <c r="Q59" s="352"/>
      <c r="R59" s="355">
        <f>IF(N60="( )","人",ROUNDDOWN(N60*P59,1))</f>
        <v>0</v>
      </c>
      <c r="S59" s="356"/>
      <c r="T59" s="266">
        <v>0</v>
      </c>
      <c r="U59" s="267"/>
      <c r="V59" s="268"/>
      <c r="W59" s="269"/>
      <c r="X59" s="266">
        <v>0</v>
      </c>
      <c r="Y59" s="267"/>
      <c r="Z59" s="268"/>
      <c r="AA59" s="269"/>
      <c r="AB59" s="258" t="s">
        <v>25</v>
      </c>
      <c r="AC59" s="259"/>
      <c r="AD59" s="266">
        <v>0</v>
      </c>
      <c r="AE59" s="267"/>
      <c r="AF59" s="268"/>
      <c r="AG59" s="269"/>
      <c r="AH59" s="266">
        <v>0</v>
      </c>
      <c r="AI59" s="267"/>
      <c r="AJ59" s="268"/>
      <c r="AK59" s="269"/>
      <c r="AL59" s="266">
        <v>0</v>
      </c>
      <c r="AM59" s="267"/>
      <c r="AN59" s="268"/>
      <c r="AO59" s="269"/>
      <c r="AP59" s="258" t="s">
        <v>107</v>
      </c>
      <c r="AQ59" s="259"/>
      <c r="AR59" s="258" t="s">
        <v>25</v>
      </c>
      <c r="AS59" s="348"/>
      <c r="AV59" t="str">
        <f t="shared" ref="AV59" si="39">B59&amp;-1</f>
        <v>7-1</v>
      </c>
    </row>
    <row r="60" spans="1:48" ht="17.100000000000001" customHeight="1" x14ac:dyDescent="0.25">
      <c r="A60" s="359"/>
      <c r="B60" s="256"/>
      <c r="C60" s="256"/>
      <c r="D60" s="411"/>
      <c r="E60" s="411"/>
      <c r="F60" s="272"/>
      <c r="G60" s="272"/>
      <c r="H60" s="272"/>
      <c r="I60" s="272"/>
      <c r="J60" s="272"/>
      <c r="K60" s="272"/>
      <c r="L60" s="361"/>
      <c r="M60" s="362"/>
      <c r="N60" s="38">
        <v>0</v>
      </c>
      <c r="O60" s="362"/>
      <c r="P60" s="353"/>
      <c r="Q60" s="354"/>
      <c r="R60" s="357"/>
      <c r="S60" s="358"/>
      <c r="T60" s="262">
        <v>0</v>
      </c>
      <c r="U60" s="263"/>
      <c r="V60" s="264">
        <f t="shared" ref="V60" si="40">ROUNDDOWN(AVERAGE(T59:U60),1)</f>
        <v>0</v>
      </c>
      <c r="W60" s="265"/>
      <c r="X60" s="262">
        <v>0</v>
      </c>
      <c r="Y60" s="263"/>
      <c r="Z60" s="264">
        <f t="shared" ref="Z60" si="41">ROUNDDOWN(AVERAGE(X59:Y60),1)</f>
        <v>0</v>
      </c>
      <c r="AA60" s="265"/>
      <c r="AB60" s="260">
        <f t="shared" ref="AB60" si="42">ROUNDDOWN(IF(V60=0,0,Z60/V60*100),3)</f>
        <v>0</v>
      </c>
      <c r="AC60" s="261"/>
      <c r="AD60" s="262">
        <v>0</v>
      </c>
      <c r="AE60" s="263"/>
      <c r="AF60" s="264">
        <f t="shared" ref="AF60" si="43">ROUNDDOWN(AVERAGE(AD59:AE60),1)</f>
        <v>0</v>
      </c>
      <c r="AG60" s="265"/>
      <c r="AH60" s="262">
        <v>0</v>
      </c>
      <c r="AI60" s="263"/>
      <c r="AJ60" s="264">
        <f t="shared" ref="AJ60" si="44">ROUNDDOWN(AVERAGE(AH59:AI60),1)</f>
        <v>0</v>
      </c>
      <c r="AK60" s="265"/>
      <c r="AL60" s="262">
        <v>0</v>
      </c>
      <c r="AM60" s="263"/>
      <c r="AN60" s="264">
        <f t="shared" ref="AN60" si="45">ROUNDDOWN(AVERAGE(AL59:AM60),1)</f>
        <v>0</v>
      </c>
      <c r="AO60" s="265"/>
      <c r="AP60" s="260">
        <f>ROUNDDOWN(IF(V60=0,0,AN60/V60*100),3)</f>
        <v>0</v>
      </c>
      <c r="AQ60" s="261"/>
      <c r="AR60" s="349" t="str">
        <f t="shared" ref="AR60" si="46">IF(ISBLANK(A59),"",ROUNDDOWN((V60-(AF60+AJ60+AN60))/V60,5)*100)</f>
        <v/>
      </c>
      <c r="AS60" s="350"/>
      <c r="AV60" t="str">
        <f t="shared" ref="AV60" si="47">B59&amp;-2</f>
        <v>7-2</v>
      </c>
    </row>
    <row r="61" spans="1:48" ht="17.100000000000001" customHeight="1" x14ac:dyDescent="0.25">
      <c r="A61" s="359"/>
      <c r="B61" s="255">
        <v>8</v>
      </c>
      <c r="C61" s="255"/>
      <c r="D61" s="411"/>
      <c r="E61" s="411"/>
      <c r="F61" s="272"/>
      <c r="G61" s="272"/>
      <c r="H61" s="272"/>
      <c r="I61" s="272"/>
      <c r="J61" s="272"/>
      <c r="K61" s="272"/>
      <c r="L61" s="360"/>
      <c r="M61" s="259" t="s">
        <v>58</v>
      </c>
      <c r="N61" s="72">
        <v>1639</v>
      </c>
      <c r="O61" s="259" t="s">
        <v>59</v>
      </c>
      <c r="P61" s="351"/>
      <c r="Q61" s="352"/>
      <c r="R61" s="355">
        <f>IF(N62="( )","人",ROUNDDOWN(N62*P61,1))</f>
        <v>0</v>
      </c>
      <c r="S61" s="356"/>
      <c r="T61" s="266">
        <v>0</v>
      </c>
      <c r="U61" s="267"/>
      <c r="V61" s="268"/>
      <c r="W61" s="269"/>
      <c r="X61" s="266">
        <v>0</v>
      </c>
      <c r="Y61" s="267"/>
      <c r="Z61" s="268"/>
      <c r="AA61" s="269"/>
      <c r="AB61" s="258" t="s">
        <v>25</v>
      </c>
      <c r="AC61" s="259"/>
      <c r="AD61" s="266">
        <v>0</v>
      </c>
      <c r="AE61" s="267"/>
      <c r="AF61" s="268"/>
      <c r="AG61" s="269"/>
      <c r="AH61" s="266">
        <v>0</v>
      </c>
      <c r="AI61" s="267"/>
      <c r="AJ61" s="268"/>
      <c r="AK61" s="269"/>
      <c r="AL61" s="266">
        <v>0</v>
      </c>
      <c r="AM61" s="267"/>
      <c r="AN61" s="268"/>
      <c r="AO61" s="269"/>
      <c r="AP61" s="258" t="s">
        <v>107</v>
      </c>
      <c r="AQ61" s="259"/>
      <c r="AR61" s="258" t="s">
        <v>25</v>
      </c>
      <c r="AS61" s="348"/>
      <c r="AV61" t="str">
        <f t="shared" ref="AV61" si="48">B61&amp;-1</f>
        <v>8-1</v>
      </c>
    </row>
    <row r="62" spans="1:48" ht="17.100000000000001" customHeight="1" x14ac:dyDescent="0.25">
      <c r="A62" s="359"/>
      <c r="B62" s="256"/>
      <c r="C62" s="256"/>
      <c r="D62" s="411"/>
      <c r="E62" s="411"/>
      <c r="F62" s="272"/>
      <c r="G62" s="272"/>
      <c r="H62" s="272"/>
      <c r="I62" s="272"/>
      <c r="J62" s="272"/>
      <c r="K62" s="272"/>
      <c r="L62" s="361"/>
      <c r="M62" s="362"/>
      <c r="N62" s="38">
        <v>4.4000000000000004</v>
      </c>
      <c r="O62" s="362"/>
      <c r="P62" s="353"/>
      <c r="Q62" s="354"/>
      <c r="R62" s="357"/>
      <c r="S62" s="358"/>
      <c r="T62" s="262">
        <v>0</v>
      </c>
      <c r="U62" s="263"/>
      <c r="V62" s="264">
        <f t="shared" ref="V62" si="49">ROUNDDOWN(AVERAGE(T61:U62),1)</f>
        <v>0</v>
      </c>
      <c r="W62" s="265"/>
      <c r="X62" s="262">
        <v>0</v>
      </c>
      <c r="Y62" s="263"/>
      <c r="Z62" s="264">
        <f t="shared" ref="Z62" si="50">ROUNDDOWN(AVERAGE(X61:Y62),1)</f>
        <v>0</v>
      </c>
      <c r="AA62" s="265"/>
      <c r="AB62" s="260">
        <f t="shared" ref="AB62" si="51">ROUNDDOWN(IF(V62=0,0,Z62/V62*100),3)</f>
        <v>0</v>
      </c>
      <c r="AC62" s="261"/>
      <c r="AD62" s="262">
        <v>0</v>
      </c>
      <c r="AE62" s="263"/>
      <c r="AF62" s="264">
        <f t="shared" ref="AF62" si="52">ROUNDDOWN(AVERAGE(AD61:AE62),1)</f>
        <v>0</v>
      </c>
      <c r="AG62" s="265"/>
      <c r="AH62" s="262">
        <v>0</v>
      </c>
      <c r="AI62" s="263"/>
      <c r="AJ62" s="264">
        <f t="shared" ref="AJ62" si="53">ROUNDDOWN(AVERAGE(AH61:AI62),1)</f>
        <v>0</v>
      </c>
      <c r="AK62" s="265"/>
      <c r="AL62" s="262">
        <v>0</v>
      </c>
      <c r="AM62" s="263"/>
      <c r="AN62" s="264">
        <f t="shared" ref="AN62" si="54">ROUNDDOWN(AVERAGE(AL61:AM62),1)</f>
        <v>0</v>
      </c>
      <c r="AO62" s="265"/>
      <c r="AP62" s="260">
        <f>ROUNDDOWN(IF(V62=0,0,AN62/V62*100),3)</f>
        <v>0</v>
      </c>
      <c r="AQ62" s="261"/>
      <c r="AR62" s="349" t="str">
        <f t="shared" ref="AR62" si="55">IF(ISBLANK(A61),"",ROUNDDOWN((V62-(AF62+AJ62+AN62))/V62,5)*100)</f>
        <v/>
      </c>
      <c r="AS62" s="350"/>
      <c r="AV62" t="str">
        <f t="shared" ref="AV62" si="56">B61&amp;-2</f>
        <v>8-2</v>
      </c>
    </row>
    <row r="63" spans="1:48" ht="17.100000000000001" customHeight="1" x14ac:dyDescent="0.25">
      <c r="A63" s="359"/>
      <c r="B63" s="255">
        <v>9</v>
      </c>
      <c r="C63" s="255"/>
      <c r="D63" s="411"/>
      <c r="E63" s="411"/>
      <c r="F63" s="272"/>
      <c r="G63" s="272"/>
      <c r="H63" s="272"/>
      <c r="I63" s="272"/>
      <c r="J63" s="272"/>
      <c r="K63" s="272"/>
      <c r="L63" s="360"/>
      <c r="M63" s="259" t="s">
        <v>58</v>
      </c>
      <c r="N63" s="72">
        <v>0</v>
      </c>
      <c r="O63" s="259" t="s">
        <v>59</v>
      </c>
      <c r="P63" s="351"/>
      <c r="Q63" s="352"/>
      <c r="R63" s="355">
        <f>IF(N64="( )","人",ROUNDDOWN(N64*P63,1))</f>
        <v>0</v>
      </c>
      <c r="S63" s="356"/>
      <c r="T63" s="266">
        <v>0</v>
      </c>
      <c r="U63" s="267"/>
      <c r="V63" s="268"/>
      <c r="W63" s="269"/>
      <c r="X63" s="266">
        <v>0</v>
      </c>
      <c r="Y63" s="267"/>
      <c r="Z63" s="268"/>
      <c r="AA63" s="269"/>
      <c r="AB63" s="258" t="s">
        <v>25</v>
      </c>
      <c r="AC63" s="259"/>
      <c r="AD63" s="266">
        <v>0</v>
      </c>
      <c r="AE63" s="267"/>
      <c r="AF63" s="268"/>
      <c r="AG63" s="269"/>
      <c r="AH63" s="266">
        <v>0</v>
      </c>
      <c r="AI63" s="267"/>
      <c r="AJ63" s="268"/>
      <c r="AK63" s="269"/>
      <c r="AL63" s="266">
        <v>0</v>
      </c>
      <c r="AM63" s="267"/>
      <c r="AN63" s="268"/>
      <c r="AO63" s="269"/>
      <c r="AP63" s="258" t="s">
        <v>25</v>
      </c>
      <c r="AQ63" s="259"/>
      <c r="AR63" s="258" t="s">
        <v>25</v>
      </c>
      <c r="AS63" s="348"/>
      <c r="AV63" t="str">
        <f t="shared" ref="AV63" si="57">B63&amp;-1</f>
        <v>9-1</v>
      </c>
    </row>
    <row r="64" spans="1:48" ht="17.100000000000001" customHeight="1" x14ac:dyDescent="0.25">
      <c r="A64" s="359"/>
      <c r="B64" s="256"/>
      <c r="C64" s="256"/>
      <c r="D64" s="411"/>
      <c r="E64" s="411"/>
      <c r="F64" s="272"/>
      <c r="G64" s="272"/>
      <c r="H64" s="272"/>
      <c r="I64" s="272"/>
      <c r="J64" s="272"/>
      <c r="K64" s="272"/>
      <c r="L64" s="361"/>
      <c r="M64" s="362"/>
      <c r="N64" s="38">
        <v>0</v>
      </c>
      <c r="O64" s="362"/>
      <c r="P64" s="353"/>
      <c r="Q64" s="354"/>
      <c r="R64" s="357"/>
      <c r="S64" s="358"/>
      <c r="T64" s="262">
        <v>0</v>
      </c>
      <c r="U64" s="263"/>
      <c r="V64" s="264">
        <f t="shared" ref="V64" si="58">ROUNDDOWN(AVERAGE(T63:U64),1)</f>
        <v>0</v>
      </c>
      <c r="W64" s="265"/>
      <c r="X64" s="262">
        <v>0</v>
      </c>
      <c r="Y64" s="263"/>
      <c r="Z64" s="264">
        <f t="shared" ref="Z64" si="59">ROUNDDOWN(AVERAGE(X63:Y64),1)</f>
        <v>0</v>
      </c>
      <c r="AA64" s="265"/>
      <c r="AB64" s="260">
        <f t="shared" ref="AB64" si="60">ROUNDDOWN(IF(V64=0,0,Z64/V64*100),3)</f>
        <v>0</v>
      </c>
      <c r="AC64" s="261"/>
      <c r="AD64" s="262">
        <v>0</v>
      </c>
      <c r="AE64" s="263"/>
      <c r="AF64" s="264">
        <f t="shared" ref="AF64" si="61">ROUNDDOWN(AVERAGE(AD63:AE64),1)</f>
        <v>0</v>
      </c>
      <c r="AG64" s="265"/>
      <c r="AH64" s="262">
        <v>0</v>
      </c>
      <c r="AI64" s="263"/>
      <c r="AJ64" s="264">
        <f t="shared" ref="AJ64" si="62">ROUNDDOWN(AVERAGE(AH63:AI64),1)</f>
        <v>0</v>
      </c>
      <c r="AK64" s="265"/>
      <c r="AL64" s="262">
        <v>0</v>
      </c>
      <c r="AM64" s="263"/>
      <c r="AN64" s="264">
        <f t="shared" ref="AN64" si="63">ROUNDDOWN(AVERAGE(AL63:AM64),1)</f>
        <v>0</v>
      </c>
      <c r="AO64" s="265"/>
      <c r="AP64" s="260">
        <f>ROUNDDOWN(IF(V64=0,0,AN64/V64*100),3)</f>
        <v>0</v>
      </c>
      <c r="AQ64" s="261"/>
      <c r="AR64" s="349" t="str">
        <f t="shared" ref="AR64" si="64">IF(ISBLANK(A63),"",ROUNDDOWN((V64-(AF64+AJ64+AN64))/V64,5)*100)</f>
        <v/>
      </c>
      <c r="AS64" s="350"/>
      <c r="AV64" t="str">
        <f t="shared" ref="AV64" si="65">B63&amp;-2</f>
        <v>9-2</v>
      </c>
    </row>
    <row r="65" spans="1:48" ht="17.100000000000001" customHeight="1" x14ac:dyDescent="0.25">
      <c r="A65" s="359"/>
      <c r="B65" s="255">
        <v>10</v>
      </c>
      <c r="C65" s="255"/>
      <c r="D65" s="411"/>
      <c r="E65" s="411"/>
      <c r="F65" s="272"/>
      <c r="G65" s="272"/>
      <c r="H65" s="272"/>
      <c r="I65" s="272"/>
      <c r="J65" s="272"/>
      <c r="K65" s="272"/>
      <c r="L65" s="360"/>
      <c r="M65" s="259" t="s">
        <v>58</v>
      </c>
      <c r="N65" s="72">
        <v>0</v>
      </c>
      <c r="O65" s="259" t="s">
        <v>59</v>
      </c>
      <c r="P65" s="351"/>
      <c r="Q65" s="352"/>
      <c r="R65" s="355">
        <f>IF(N66="( )","人",ROUNDDOWN(N66*P65,1))</f>
        <v>0</v>
      </c>
      <c r="S65" s="356"/>
      <c r="T65" s="266">
        <v>0</v>
      </c>
      <c r="U65" s="267"/>
      <c r="V65" s="268"/>
      <c r="W65" s="269"/>
      <c r="X65" s="266">
        <v>0</v>
      </c>
      <c r="Y65" s="267"/>
      <c r="Z65" s="268"/>
      <c r="AA65" s="269"/>
      <c r="AB65" s="258" t="s">
        <v>25</v>
      </c>
      <c r="AC65" s="259"/>
      <c r="AD65" s="266">
        <v>0</v>
      </c>
      <c r="AE65" s="267"/>
      <c r="AF65" s="268"/>
      <c r="AG65" s="269"/>
      <c r="AH65" s="266">
        <v>0</v>
      </c>
      <c r="AI65" s="267"/>
      <c r="AJ65" s="268"/>
      <c r="AK65" s="269"/>
      <c r="AL65" s="266">
        <v>0</v>
      </c>
      <c r="AM65" s="267"/>
      <c r="AN65" s="268"/>
      <c r="AO65" s="269"/>
      <c r="AP65" s="258" t="s">
        <v>107</v>
      </c>
      <c r="AQ65" s="259"/>
      <c r="AR65" s="258" t="s">
        <v>25</v>
      </c>
      <c r="AS65" s="348"/>
      <c r="AV65" t="str">
        <f t="shared" ref="AV65" si="66">B65&amp;-1</f>
        <v>10-1</v>
      </c>
    </row>
    <row r="66" spans="1:48" ht="17.100000000000001" customHeight="1" x14ac:dyDescent="0.25">
      <c r="A66" s="359"/>
      <c r="B66" s="256"/>
      <c r="C66" s="256"/>
      <c r="D66" s="411"/>
      <c r="E66" s="411"/>
      <c r="F66" s="272"/>
      <c r="G66" s="272"/>
      <c r="H66" s="272"/>
      <c r="I66" s="272"/>
      <c r="J66" s="272"/>
      <c r="K66" s="272"/>
      <c r="L66" s="361"/>
      <c r="M66" s="362"/>
      <c r="N66" s="38">
        <v>0</v>
      </c>
      <c r="O66" s="362"/>
      <c r="P66" s="353"/>
      <c r="Q66" s="354"/>
      <c r="R66" s="357"/>
      <c r="S66" s="358"/>
      <c r="T66" s="262">
        <v>0</v>
      </c>
      <c r="U66" s="263"/>
      <c r="V66" s="264">
        <f t="shared" ref="V66" si="67">ROUNDDOWN(AVERAGE(T65:U66),1)</f>
        <v>0</v>
      </c>
      <c r="W66" s="265"/>
      <c r="X66" s="262">
        <v>0</v>
      </c>
      <c r="Y66" s="263"/>
      <c r="Z66" s="264">
        <f t="shared" ref="Z66" si="68">ROUNDDOWN(AVERAGE(X65:Y66),1)</f>
        <v>0</v>
      </c>
      <c r="AA66" s="265"/>
      <c r="AB66" s="260">
        <f t="shared" ref="AB66" si="69">ROUNDDOWN(IF(V66=0,0,Z66/V66*100),3)</f>
        <v>0</v>
      </c>
      <c r="AC66" s="261"/>
      <c r="AD66" s="262">
        <v>0</v>
      </c>
      <c r="AE66" s="263"/>
      <c r="AF66" s="264">
        <f t="shared" ref="AF66" si="70">ROUNDDOWN(AVERAGE(AD65:AE66),1)</f>
        <v>0</v>
      </c>
      <c r="AG66" s="265"/>
      <c r="AH66" s="262">
        <v>0</v>
      </c>
      <c r="AI66" s="263"/>
      <c r="AJ66" s="264">
        <f t="shared" ref="AJ66" si="71">ROUNDDOWN(AVERAGE(AH65:AI66),1)</f>
        <v>0</v>
      </c>
      <c r="AK66" s="265"/>
      <c r="AL66" s="262">
        <v>0</v>
      </c>
      <c r="AM66" s="263"/>
      <c r="AN66" s="264">
        <f t="shared" ref="AN66" si="72">ROUNDDOWN(AVERAGE(AL65:AM66),1)</f>
        <v>0</v>
      </c>
      <c r="AO66" s="265"/>
      <c r="AP66" s="260">
        <f>ROUNDDOWN(IF(V66=0,0,AN66/V66*100),3)</f>
        <v>0</v>
      </c>
      <c r="AQ66" s="261"/>
      <c r="AR66" s="349" t="str">
        <f t="shared" ref="AR66" si="73">IF(ISBLANK(A65),"",ROUNDDOWN((V66-(AF66+AJ66+AN66))/V66,5)*100)</f>
        <v/>
      </c>
      <c r="AS66" s="350"/>
      <c r="AV66" t="str">
        <f t="shared" ref="AV66" si="74">B65&amp;-2</f>
        <v>10-2</v>
      </c>
    </row>
    <row r="67" spans="1:48" ht="17.100000000000001" customHeight="1" x14ac:dyDescent="0.25">
      <c r="A67" s="359"/>
      <c r="B67" s="255">
        <v>11</v>
      </c>
      <c r="C67" s="255"/>
      <c r="D67" s="411"/>
      <c r="E67" s="411"/>
      <c r="F67" s="272"/>
      <c r="G67" s="272"/>
      <c r="H67" s="272"/>
      <c r="I67" s="272"/>
      <c r="J67" s="272"/>
      <c r="K67" s="272"/>
      <c r="L67" s="360"/>
      <c r="M67" s="259" t="s">
        <v>58</v>
      </c>
      <c r="N67" s="72">
        <v>0</v>
      </c>
      <c r="O67" s="259" t="s">
        <v>59</v>
      </c>
      <c r="P67" s="351"/>
      <c r="Q67" s="352"/>
      <c r="R67" s="355">
        <f>IF(N68="( )","人",ROUNDDOWN(N68*P67,1))</f>
        <v>0</v>
      </c>
      <c r="S67" s="356"/>
      <c r="T67" s="266">
        <v>0</v>
      </c>
      <c r="U67" s="267"/>
      <c r="V67" s="268"/>
      <c r="W67" s="269"/>
      <c r="X67" s="266">
        <v>0</v>
      </c>
      <c r="Y67" s="267"/>
      <c r="Z67" s="268"/>
      <c r="AA67" s="269"/>
      <c r="AB67" s="258" t="s">
        <v>25</v>
      </c>
      <c r="AC67" s="259"/>
      <c r="AD67" s="266">
        <v>0</v>
      </c>
      <c r="AE67" s="267"/>
      <c r="AF67" s="268"/>
      <c r="AG67" s="269"/>
      <c r="AH67" s="266">
        <v>0</v>
      </c>
      <c r="AI67" s="267"/>
      <c r="AJ67" s="268"/>
      <c r="AK67" s="269"/>
      <c r="AL67" s="266">
        <v>0</v>
      </c>
      <c r="AM67" s="267"/>
      <c r="AN67" s="268"/>
      <c r="AO67" s="269"/>
      <c r="AP67" s="258" t="s">
        <v>107</v>
      </c>
      <c r="AQ67" s="259"/>
      <c r="AR67" s="258" t="s">
        <v>25</v>
      </c>
      <c r="AS67" s="348"/>
      <c r="AV67" t="str">
        <f t="shared" ref="AV67" si="75">B67&amp;-1</f>
        <v>11-1</v>
      </c>
    </row>
    <row r="68" spans="1:48" ht="17.100000000000001" customHeight="1" x14ac:dyDescent="0.25">
      <c r="A68" s="359"/>
      <c r="B68" s="256"/>
      <c r="C68" s="256"/>
      <c r="D68" s="411"/>
      <c r="E68" s="411"/>
      <c r="F68" s="272"/>
      <c r="G68" s="272"/>
      <c r="H68" s="272"/>
      <c r="I68" s="272"/>
      <c r="J68" s="272"/>
      <c r="K68" s="272"/>
      <c r="L68" s="361"/>
      <c r="M68" s="362"/>
      <c r="N68" s="38">
        <v>0</v>
      </c>
      <c r="O68" s="362"/>
      <c r="P68" s="353"/>
      <c r="Q68" s="354"/>
      <c r="R68" s="357"/>
      <c r="S68" s="358"/>
      <c r="T68" s="262">
        <v>0</v>
      </c>
      <c r="U68" s="263"/>
      <c r="V68" s="264">
        <f t="shared" ref="V68" si="76">ROUNDDOWN(AVERAGE(T67:U68),1)</f>
        <v>0</v>
      </c>
      <c r="W68" s="265"/>
      <c r="X68" s="262">
        <v>0</v>
      </c>
      <c r="Y68" s="263"/>
      <c r="Z68" s="264">
        <f t="shared" ref="Z68" si="77">ROUNDDOWN(AVERAGE(X67:Y68),1)</f>
        <v>0</v>
      </c>
      <c r="AA68" s="265"/>
      <c r="AB68" s="260">
        <f t="shared" ref="AB68" si="78">ROUNDDOWN(IF(V68=0,0,Z68/V68*100),3)</f>
        <v>0</v>
      </c>
      <c r="AC68" s="261"/>
      <c r="AD68" s="262">
        <v>0</v>
      </c>
      <c r="AE68" s="263"/>
      <c r="AF68" s="264">
        <f t="shared" ref="AF68" si="79">ROUNDDOWN(AVERAGE(AD67:AE68),1)</f>
        <v>0</v>
      </c>
      <c r="AG68" s="265"/>
      <c r="AH68" s="262">
        <v>0</v>
      </c>
      <c r="AI68" s="263"/>
      <c r="AJ68" s="264">
        <f t="shared" ref="AJ68" si="80">ROUNDDOWN(AVERAGE(AH67:AI68),1)</f>
        <v>0</v>
      </c>
      <c r="AK68" s="265"/>
      <c r="AL68" s="262">
        <v>0</v>
      </c>
      <c r="AM68" s="263"/>
      <c r="AN68" s="264">
        <f t="shared" ref="AN68" si="81">ROUNDDOWN(AVERAGE(AL67:AM68),1)</f>
        <v>0</v>
      </c>
      <c r="AO68" s="265"/>
      <c r="AP68" s="260">
        <f>ROUNDDOWN(IF(V68=0,0,AN68/V68*100),3)</f>
        <v>0</v>
      </c>
      <c r="AQ68" s="261"/>
      <c r="AR68" s="349" t="str">
        <f t="shared" ref="AR68" si="82">IF(ISBLANK(A67),"",ROUNDDOWN((V68-(AF68+AJ68+AN68))/V68,5)*100)</f>
        <v/>
      </c>
      <c r="AS68" s="350"/>
      <c r="AV68" t="str">
        <f t="shared" ref="AV68" si="83">B67&amp;-2</f>
        <v>11-2</v>
      </c>
    </row>
    <row r="69" spans="1:48" ht="17.100000000000001" customHeight="1" x14ac:dyDescent="0.25">
      <c r="A69" s="359"/>
      <c r="B69" s="255">
        <v>12</v>
      </c>
      <c r="C69" s="255"/>
      <c r="D69" s="411"/>
      <c r="E69" s="411"/>
      <c r="F69" s="272"/>
      <c r="G69" s="272"/>
      <c r="H69" s="272"/>
      <c r="I69" s="272"/>
      <c r="J69" s="272"/>
      <c r="K69" s="272"/>
      <c r="L69" s="360"/>
      <c r="M69" s="259" t="s">
        <v>58</v>
      </c>
      <c r="N69" s="72">
        <v>0</v>
      </c>
      <c r="O69" s="259" t="s">
        <v>59</v>
      </c>
      <c r="P69" s="351"/>
      <c r="Q69" s="352"/>
      <c r="R69" s="355">
        <f>IF(N70="( )","人",ROUNDDOWN(N70*P69,1))</f>
        <v>0</v>
      </c>
      <c r="S69" s="356"/>
      <c r="T69" s="266">
        <v>0</v>
      </c>
      <c r="U69" s="267"/>
      <c r="V69" s="268"/>
      <c r="W69" s="269"/>
      <c r="X69" s="266">
        <v>0</v>
      </c>
      <c r="Y69" s="267"/>
      <c r="Z69" s="268"/>
      <c r="AA69" s="269"/>
      <c r="AB69" s="258" t="s">
        <v>25</v>
      </c>
      <c r="AC69" s="259"/>
      <c r="AD69" s="266">
        <v>0</v>
      </c>
      <c r="AE69" s="267"/>
      <c r="AF69" s="268"/>
      <c r="AG69" s="269"/>
      <c r="AH69" s="266">
        <v>0</v>
      </c>
      <c r="AI69" s="267"/>
      <c r="AJ69" s="268"/>
      <c r="AK69" s="269"/>
      <c r="AL69" s="266">
        <v>0</v>
      </c>
      <c r="AM69" s="267"/>
      <c r="AN69" s="268"/>
      <c r="AO69" s="269"/>
      <c r="AP69" s="258" t="s">
        <v>107</v>
      </c>
      <c r="AQ69" s="259"/>
      <c r="AR69" s="258" t="s">
        <v>25</v>
      </c>
      <c r="AS69" s="348"/>
      <c r="AV69" t="str">
        <f t="shared" ref="AV69" si="84">B69&amp;-1</f>
        <v>12-1</v>
      </c>
    </row>
    <row r="70" spans="1:48" ht="17.100000000000001" customHeight="1" x14ac:dyDescent="0.25">
      <c r="A70" s="359"/>
      <c r="B70" s="256"/>
      <c r="C70" s="256"/>
      <c r="D70" s="411"/>
      <c r="E70" s="411"/>
      <c r="F70" s="272"/>
      <c r="G70" s="272"/>
      <c r="H70" s="272"/>
      <c r="I70" s="272"/>
      <c r="J70" s="272"/>
      <c r="K70" s="272"/>
      <c r="L70" s="361"/>
      <c r="M70" s="362"/>
      <c r="N70" s="38">
        <v>0</v>
      </c>
      <c r="O70" s="362"/>
      <c r="P70" s="353"/>
      <c r="Q70" s="354"/>
      <c r="R70" s="357"/>
      <c r="S70" s="358"/>
      <c r="T70" s="262">
        <v>0</v>
      </c>
      <c r="U70" s="263"/>
      <c r="V70" s="264">
        <f t="shared" ref="V70" si="85">ROUNDDOWN(AVERAGE(T69:U70),1)</f>
        <v>0</v>
      </c>
      <c r="W70" s="265"/>
      <c r="X70" s="262">
        <v>0</v>
      </c>
      <c r="Y70" s="263"/>
      <c r="Z70" s="264">
        <f t="shared" ref="Z70" si="86">ROUNDDOWN(AVERAGE(X69:Y70),1)</f>
        <v>0</v>
      </c>
      <c r="AA70" s="265"/>
      <c r="AB70" s="260">
        <f t="shared" ref="AB70" si="87">ROUNDDOWN(IF(V70=0,0,Z70/V70*100),3)</f>
        <v>0</v>
      </c>
      <c r="AC70" s="261"/>
      <c r="AD70" s="262">
        <v>0</v>
      </c>
      <c r="AE70" s="263"/>
      <c r="AF70" s="264">
        <f t="shared" ref="AF70" si="88">ROUNDDOWN(AVERAGE(AD69:AE70),1)</f>
        <v>0</v>
      </c>
      <c r="AG70" s="265"/>
      <c r="AH70" s="262">
        <v>0</v>
      </c>
      <c r="AI70" s="263"/>
      <c r="AJ70" s="264">
        <f t="shared" ref="AJ70" si="89">ROUNDDOWN(AVERAGE(AH69:AI70),1)</f>
        <v>0</v>
      </c>
      <c r="AK70" s="265"/>
      <c r="AL70" s="262">
        <v>0</v>
      </c>
      <c r="AM70" s="263"/>
      <c r="AN70" s="264">
        <f t="shared" ref="AN70" si="90">ROUNDDOWN(AVERAGE(AL69:AM70),1)</f>
        <v>0</v>
      </c>
      <c r="AO70" s="265"/>
      <c r="AP70" s="260">
        <f>ROUNDDOWN(IF(V70=0,0,AN70/V70*100),3)</f>
        <v>0</v>
      </c>
      <c r="AQ70" s="261"/>
      <c r="AR70" s="349" t="str">
        <f t="shared" ref="AR70" si="91">IF(ISBLANK(A69),"",ROUNDDOWN((V70-(AF70+AJ70+AN70))/V70,5)*100)</f>
        <v/>
      </c>
      <c r="AS70" s="350"/>
      <c r="AV70" t="str">
        <f t="shared" ref="AV70" si="92">B69&amp;-2</f>
        <v>12-2</v>
      </c>
    </row>
    <row r="71" spans="1:48" ht="17.100000000000001" customHeight="1" x14ac:dyDescent="0.25">
      <c r="A71" s="359"/>
      <c r="B71" s="255">
        <v>13</v>
      </c>
      <c r="C71" s="255"/>
      <c r="D71" s="411"/>
      <c r="E71" s="411"/>
      <c r="F71" s="272"/>
      <c r="G71" s="272"/>
      <c r="H71" s="272"/>
      <c r="I71" s="272"/>
      <c r="J71" s="272"/>
      <c r="K71" s="272"/>
      <c r="L71" s="360"/>
      <c r="M71" s="259" t="s">
        <v>58</v>
      </c>
      <c r="N71" s="72">
        <v>0</v>
      </c>
      <c r="O71" s="259" t="s">
        <v>59</v>
      </c>
      <c r="P71" s="351"/>
      <c r="Q71" s="352"/>
      <c r="R71" s="355">
        <f>IF(N72="( )","人",ROUNDDOWN(N72*P71,1))</f>
        <v>0</v>
      </c>
      <c r="S71" s="356"/>
      <c r="T71" s="266">
        <v>0</v>
      </c>
      <c r="U71" s="267"/>
      <c r="V71" s="268"/>
      <c r="W71" s="269"/>
      <c r="X71" s="266">
        <v>0</v>
      </c>
      <c r="Y71" s="267"/>
      <c r="Z71" s="268"/>
      <c r="AA71" s="269"/>
      <c r="AB71" s="258" t="s">
        <v>25</v>
      </c>
      <c r="AC71" s="259"/>
      <c r="AD71" s="266">
        <v>0</v>
      </c>
      <c r="AE71" s="267"/>
      <c r="AF71" s="268"/>
      <c r="AG71" s="269"/>
      <c r="AH71" s="266">
        <v>0</v>
      </c>
      <c r="AI71" s="267"/>
      <c r="AJ71" s="268"/>
      <c r="AK71" s="269"/>
      <c r="AL71" s="266">
        <v>0</v>
      </c>
      <c r="AM71" s="267"/>
      <c r="AN71" s="268"/>
      <c r="AO71" s="269"/>
      <c r="AP71" s="258" t="s">
        <v>25</v>
      </c>
      <c r="AQ71" s="259"/>
      <c r="AR71" s="258" t="s">
        <v>25</v>
      </c>
      <c r="AS71" s="348"/>
      <c r="AV71" t="str">
        <f t="shared" ref="AV71" si="93">B71&amp;-1</f>
        <v>13-1</v>
      </c>
    </row>
    <row r="72" spans="1:48" ht="17.100000000000001" customHeight="1" x14ac:dyDescent="0.25">
      <c r="A72" s="359"/>
      <c r="B72" s="256"/>
      <c r="C72" s="256"/>
      <c r="D72" s="411"/>
      <c r="E72" s="411"/>
      <c r="F72" s="272"/>
      <c r="G72" s="272"/>
      <c r="H72" s="272"/>
      <c r="I72" s="272"/>
      <c r="J72" s="272"/>
      <c r="K72" s="272"/>
      <c r="L72" s="361"/>
      <c r="M72" s="362"/>
      <c r="N72" s="38">
        <v>0</v>
      </c>
      <c r="O72" s="362"/>
      <c r="P72" s="353"/>
      <c r="Q72" s="354"/>
      <c r="R72" s="357"/>
      <c r="S72" s="358"/>
      <c r="T72" s="262">
        <v>0</v>
      </c>
      <c r="U72" s="263"/>
      <c r="V72" s="264">
        <f t="shared" ref="V72" si="94">ROUNDDOWN(AVERAGE(T71:U72),1)</f>
        <v>0</v>
      </c>
      <c r="W72" s="265"/>
      <c r="X72" s="262">
        <v>0</v>
      </c>
      <c r="Y72" s="263"/>
      <c r="Z72" s="264">
        <f t="shared" ref="Z72" si="95">ROUNDDOWN(AVERAGE(X71:Y72),1)</f>
        <v>0</v>
      </c>
      <c r="AA72" s="265"/>
      <c r="AB72" s="260">
        <f t="shared" ref="AB72" si="96">ROUNDDOWN(IF(V72=0,0,Z72/V72*100),3)</f>
        <v>0</v>
      </c>
      <c r="AC72" s="261"/>
      <c r="AD72" s="262">
        <v>0</v>
      </c>
      <c r="AE72" s="263"/>
      <c r="AF72" s="264">
        <f t="shared" ref="AF72" si="97">ROUNDDOWN(AVERAGE(AD71:AE72),1)</f>
        <v>0</v>
      </c>
      <c r="AG72" s="265"/>
      <c r="AH72" s="262">
        <v>0</v>
      </c>
      <c r="AI72" s="263"/>
      <c r="AJ72" s="264">
        <f t="shared" ref="AJ72" si="98">ROUNDDOWN(AVERAGE(AH71:AI72),1)</f>
        <v>0</v>
      </c>
      <c r="AK72" s="265"/>
      <c r="AL72" s="262">
        <v>0</v>
      </c>
      <c r="AM72" s="263"/>
      <c r="AN72" s="264">
        <f t="shared" ref="AN72" si="99">ROUNDDOWN(AVERAGE(AL71:AM72),1)</f>
        <v>0</v>
      </c>
      <c r="AO72" s="265"/>
      <c r="AP72" s="260">
        <f>ROUNDDOWN(IF(V72=0,0,AN72/V72*100),3)</f>
        <v>0</v>
      </c>
      <c r="AQ72" s="261"/>
      <c r="AR72" s="349" t="str">
        <f t="shared" ref="AR72" si="100">IF(ISBLANK(A71),"",ROUNDDOWN((V72-(AF72+AJ72+AN72))/V72,5)*100)</f>
        <v/>
      </c>
      <c r="AS72" s="350"/>
      <c r="AV72" t="str">
        <f t="shared" ref="AV72" si="101">B71&amp;-2</f>
        <v>13-2</v>
      </c>
    </row>
    <row r="73" spans="1:48" ht="17.100000000000001" customHeight="1" x14ac:dyDescent="0.25">
      <c r="A73" s="359"/>
      <c r="B73" s="255">
        <v>14</v>
      </c>
      <c r="C73" s="255"/>
      <c r="D73" s="411"/>
      <c r="E73" s="411"/>
      <c r="F73" s="272"/>
      <c r="G73" s="272"/>
      <c r="H73" s="272"/>
      <c r="I73" s="272"/>
      <c r="J73" s="272"/>
      <c r="K73" s="272"/>
      <c r="L73" s="360"/>
      <c r="M73" s="259" t="s">
        <v>58</v>
      </c>
      <c r="N73" s="72">
        <v>0</v>
      </c>
      <c r="O73" s="259" t="s">
        <v>59</v>
      </c>
      <c r="P73" s="351"/>
      <c r="Q73" s="352"/>
      <c r="R73" s="355">
        <f>IF(N74="( )","人",ROUNDDOWN(N74*P73,1))</f>
        <v>0</v>
      </c>
      <c r="S73" s="356"/>
      <c r="T73" s="266">
        <v>0</v>
      </c>
      <c r="U73" s="267"/>
      <c r="V73" s="268"/>
      <c r="W73" s="269"/>
      <c r="X73" s="266">
        <v>0</v>
      </c>
      <c r="Y73" s="267"/>
      <c r="Z73" s="268"/>
      <c r="AA73" s="269"/>
      <c r="AB73" s="258" t="s">
        <v>25</v>
      </c>
      <c r="AC73" s="259"/>
      <c r="AD73" s="266">
        <v>0</v>
      </c>
      <c r="AE73" s="267"/>
      <c r="AF73" s="268"/>
      <c r="AG73" s="269"/>
      <c r="AH73" s="266">
        <v>0</v>
      </c>
      <c r="AI73" s="267"/>
      <c r="AJ73" s="268"/>
      <c r="AK73" s="269"/>
      <c r="AL73" s="266">
        <v>0</v>
      </c>
      <c r="AM73" s="267"/>
      <c r="AN73" s="268"/>
      <c r="AO73" s="269"/>
      <c r="AP73" s="258" t="s">
        <v>107</v>
      </c>
      <c r="AQ73" s="259"/>
      <c r="AR73" s="258" t="s">
        <v>25</v>
      </c>
      <c r="AS73" s="348"/>
      <c r="AV73" t="str">
        <f t="shared" ref="AV73" si="102">B73&amp;-1</f>
        <v>14-1</v>
      </c>
    </row>
    <row r="74" spans="1:48" ht="17.100000000000001" customHeight="1" x14ac:dyDescent="0.25">
      <c r="A74" s="359"/>
      <c r="B74" s="256"/>
      <c r="C74" s="256"/>
      <c r="D74" s="411"/>
      <c r="E74" s="411"/>
      <c r="F74" s="272"/>
      <c r="G74" s="272"/>
      <c r="H74" s="272"/>
      <c r="I74" s="272"/>
      <c r="J74" s="272"/>
      <c r="K74" s="272"/>
      <c r="L74" s="361"/>
      <c r="M74" s="362"/>
      <c r="N74" s="38">
        <v>0</v>
      </c>
      <c r="O74" s="362"/>
      <c r="P74" s="353"/>
      <c r="Q74" s="354"/>
      <c r="R74" s="357"/>
      <c r="S74" s="358"/>
      <c r="T74" s="262">
        <v>0</v>
      </c>
      <c r="U74" s="263"/>
      <c r="V74" s="264">
        <f t="shared" ref="V74" si="103">ROUNDDOWN(AVERAGE(T73:U74),1)</f>
        <v>0</v>
      </c>
      <c r="W74" s="265"/>
      <c r="X74" s="262">
        <v>0</v>
      </c>
      <c r="Y74" s="263"/>
      <c r="Z74" s="264">
        <f t="shared" ref="Z74" si="104">ROUNDDOWN(AVERAGE(X73:Y74),1)</f>
        <v>0</v>
      </c>
      <c r="AA74" s="265"/>
      <c r="AB74" s="260">
        <f t="shared" ref="AB74" si="105">ROUNDDOWN(IF(V74=0,0,Z74/V74*100),3)</f>
        <v>0</v>
      </c>
      <c r="AC74" s="261"/>
      <c r="AD74" s="262">
        <v>0</v>
      </c>
      <c r="AE74" s="263"/>
      <c r="AF74" s="264">
        <f t="shared" ref="AF74" si="106">ROUNDDOWN(AVERAGE(AD73:AE74),1)</f>
        <v>0</v>
      </c>
      <c r="AG74" s="265"/>
      <c r="AH74" s="262">
        <v>0</v>
      </c>
      <c r="AI74" s="263"/>
      <c r="AJ74" s="264">
        <f t="shared" ref="AJ74" si="107">ROUNDDOWN(AVERAGE(AH73:AI74),1)</f>
        <v>0</v>
      </c>
      <c r="AK74" s="265"/>
      <c r="AL74" s="262">
        <v>0</v>
      </c>
      <c r="AM74" s="263"/>
      <c r="AN74" s="264">
        <f t="shared" ref="AN74" si="108">ROUNDDOWN(AVERAGE(AL73:AM74),1)</f>
        <v>0</v>
      </c>
      <c r="AO74" s="265"/>
      <c r="AP74" s="260">
        <f>ROUNDDOWN(IF(V74=0,0,AN74/V74*100),3)</f>
        <v>0</v>
      </c>
      <c r="AQ74" s="261"/>
      <c r="AR74" s="349" t="str">
        <f t="shared" ref="AR74" si="109">IF(ISBLANK(A73),"",ROUNDDOWN((V74-(AF74+AJ74+AN74))/V74,5)*100)</f>
        <v/>
      </c>
      <c r="AS74" s="350"/>
      <c r="AV74" t="str">
        <f t="shared" ref="AV74" si="110">B73&amp;-2</f>
        <v>14-2</v>
      </c>
    </row>
    <row r="75" spans="1:48" ht="17.100000000000001" customHeight="1" x14ac:dyDescent="0.25">
      <c r="A75" s="359"/>
      <c r="B75" s="255">
        <v>15</v>
      </c>
      <c r="C75" s="255"/>
      <c r="D75" s="411"/>
      <c r="E75" s="411"/>
      <c r="F75" s="272"/>
      <c r="G75" s="272"/>
      <c r="H75" s="272"/>
      <c r="I75" s="272"/>
      <c r="J75" s="272"/>
      <c r="K75" s="272"/>
      <c r="L75" s="360"/>
      <c r="M75" s="259" t="s">
        <v>58</v>
      </c>
      <c r="N75" s="72">
        <v>0</v>
      </c>
      <c r="O75" s="259" t="s">
        <v>59</v>
      </c>
      <c r="P75" s="351"/>
      <c r="Q75" s="352"/>
      <c r="R75" s="355">
        <f>IF(N76="( )","人",ROUNDDOWN(N76*P75,1))</f>
        <v>0</v>
      </c>
      <c r="S75" s="356"/>
      <c r="T75" s="266">
        <v>0</v>
      </c>
      <c r="U75" s="267"/>
      <c r="V75" s="268"/>
      <c r="W75" s="269"/>
      <c r="X75" s="266">
        <v>0</v>
      </c>
      <c r="Y75" s="267"/>
      <c r="Z75" s="268"/>
      <c r="AA75" s="269"/>
      <c r="AB75" s="258" t="s">
        <v>25</v>
      </c>
      <c r="AC75" s="259"/>
      <c r="AD75" s="266">
        <v>0</v>
      </c>
      <c r="AE75" s="267"/>
      <c r="AF75" s="268"/>
      <c r="AG75" s="269"/>
      <c r="AH75" s="266">
        <v>0</v>
      </c>
      <c r="AI75" s="267"/>
      <c r="AJ75" s="268"/>
      <c r="AK75" s="269"/>
      <c r="AL75" s="266">
        <v>0</v>
      </c>
      <c r="AM75" s="267"/>
      <c r="AN75" s="268"/>
      <c r="AO75" s="269"/>
      <c r="AP75" s="258" t="s">
        <v>107</v>
      </c>
      <c r="AQ75" s="259"/>
      <c r="AR75" s="258" t="s">
        <v>25</v>
      </c>
      <c r="AS75" s="348"/>
      <c r="AV75" t="str">
        <f t="shared" ref="AV75" si="111">B75&amp;-1</f>
        <v>15-1</v>
      </c>
    </row>
    <row r="76" spans="1:48" ht="17.100000000000001" customHeight="1" x14ac:dyDescent="0.25">
      <c r="A76" s="359"/>
      <c r="B76" s="256"/>
      <c r="C76" s="256"/>
      <c r="D76" s="411"/>
      <c r="E76" s="411"/>
      <c r="F76" s="272"/>
      <c r="G76" s="272"/>
      <c r="H76" s="272"/>
      <c r="I76" s="272"/>
      <c r="J76" s="272"/>
      <c r="K76" s="272"/>
      <c r="L76" s="361"/>
      <c r="M76" s="362"/>
      <c r="N76" s="38">
        <v>0</v>
      </c>
      <c r="O76" s="362"/>
      <c r="P76" s="353"/>
      <c r="Q76" s="354"/>
      <c r="R76" s="357"/>
      <c r="S76" s="358"/>
      <c r="T76" s="262">
        <v>0</v>
      </c>
      <c r="U76" s="263"/>
      <c r="V76" s="264">
        <f t="shared" ref="V76" si="112">ROUNDDOWN(AVERAGE(T75:U76),1)</f>
        <v>0</v>
      </c>
      <c r="W76" s="265"/>
      <c r="X76" s="262">
        <v>0</v>
      </c>
      <c r="Y76" s="263"/>
      <c r="Z76" s="264">
        <f t="shared" ref="Z76" si="113">ROUNDDOWN(AVERAGE(X75:Y76),1)</f>
        <v>0</v>
      </c>
      <c r="AA76" s="265"/>
      <c r="AB76" s="260">
        <f t="shared" ref="AB76" si="114">ROUNDDOWN(IF(V76=0,0,Z76/V76*100),3)</f>
        <v>0</v>
      </c>
      <c r="AC76" s="261"/>
      <c r="AD76" s="262">
        <v>0</v>
      </c>
      <c r="AE76" s="263"/>
      <c r="AF76" s="264">
        <f t="shared" ref="AF76" si="115">ROUNDDOWN(AVERAGE(AD75:AE76),1)</f>
        <v>0</v>
      </c>
      <c r="AG76" s="265"/>
      <c r="AH76" s="262">
        <v>0</v>
      </c>
      <c r="AI76" s="263"/>
      <c r="AJ76" s="264">
        <f t="shared" ref="AJ76" si="116">ROUNDDOWN(AVERAGE(AH75:AI76),1)</f>
        <v>0</v>
      </c>
      <c r="AK76" s="265"/>
      <c r="AL76" s="262">
        <v>0</v>
      </c>
      <c r="AM76" s="263"/>
      <c r="AN76" s="264">
        <f t="shared" ref="AN76" si="117">ROUNDDOWN(AVERAGE(AL75:AM76),1)</f>
        <v>0</v>
      </c>
      <c r="AO76" s="265"/>
      <c r="AP76" s="260">
        <f>ROUNDDOWN(IF(V76=0,0,AN76/V76*100),3)</f>
        <v>0</v>
      </c>
      <c r="AQ76" s="261"/>
      <c r="AR76" s="349" t="str">
        <f t="shared" ref="AR76" si="118">IF(ISBLANK(A75),"",ROUNDDOWN((V76-(AF76+AJ76+AN76))/V76,5)*100)</f>
        <v/>
      </c>
      <c r="AS76" s="350"/>
      <c r="AV76" t="str">
        <f t="shared" ref="AV76" si="119">B75&amp;-2</f>
        <v>15-2</v>
      </c>
    </row>
    <row r="77" spans="1:48" ht="17.100000000000001" customHeight="1" x14ac:dyDescent="0.25">
      <c r="A77" s="359"/>
      <c r="B77" s="255">
        <v>16</v>
      </c>
      <c r="C77" s="255"/>
      <c r="D77" s="411"/>
      <c r="E77" s="411"/>
      <c r="F77" s="272"/>
      <c r="G77" s="272"/>
      <c r="H77" s="272"/>
      <c r="I77" s="272"/>
      <c r="J77" s="272"/>
      <c r="K77" s="272"/>
      <c r="L77" s="360"/>
      <c r="M77" s="259" t="s">
        <v>58</v>
      </c>
      <c r="N77" s="72">
        <v>0</v>
      </c>
      <c r="O77" s="259" t="s">
        <v>59</v>
      </c>
      <c r="P77" s="351"/>
      <c r="Q77" s="352"/>
      <c r="R77" s="355">
        <f>IF(N78="( )","人",ROUNDDOWN(N78*P77,1))</f>
        <v>0</v>
      </c>
      <c r="S77" s="356"/>
      <c r="T77" s="266">
        <v>0</v>
      </c>
      <c r="U77" s="267"/>
      <c r="V77" s="268"/>
      <c r="W77" s="269"/>
      <c r="X77" s="266">
        <v>0</v>
      </c>
      <c r="Y77" s="267"/>
      <c r="Z77" s="268"/>
      <c r="AA77" s="269"/>
      <c r="AB77" s="258" t="s">
        <v>25</v>
      </c>
      <c r="AC77" s="259"/>
      <c r="AD77" s="266">
        <v>0</v>
      </c>
      <c r="AE77" s="267"/>
      <c r="AF77" s="268"/>
      <c r="AG77" s="269"/>
      <c r="AH77" s="266">
        <v>0</v>
      </c>
      <c r="AI77" s="267"/>
      <c r="AJ77" s="268"/>
      <c r="AK77" s="269"/>
      <c r="AL77" s="266">
        <v>0</v>
      </c>
      <c r="AM77" s="267"/>
      <c r="AN77" s="268"/>
      <c r="AO77" s="269"/>
      <c r="AP77" s="258" t="s">
        <v>107</v>
      </c>
      <c r="AQ77" s="259"/>
      <c r="AR77" s="258" t="s">
        <v>25</v>
      </c>
      <c r="AS77" s="348"/>
      <c r="AV77" t="str">
        <f t="shared" ref="AV77" si="120">B77&amp;-1</f>
        <v>16-1</v>
      </c>
    </row>
    <row r="78" spans="1:48" ht="17.100000000000001" customHeight="1" x14ac:dyDescent="0.25">
      <c r="A78" s="359"/>
      <c r="B78" s="256"/>
      <c r="C78" s="256"/>
      <c r="D78" s="411"/>
      <c r="E78" s="411"/>
      <c r="F78" s="272"/>
      <c r="G78" s="272"/>
      <c r="H78" s="272"/>
      <c r="I78" s="272"/>
      <c r="J78" s="272"/>
      <c r="K78" s="272"/>
      <c r="L78" s="361"/>
      <c r="M78" s="362"/>
      <c r="N78" s="38">
        <v>0</v>
      </c>
      <c r="O78" s="362"/>
      <c r="P78" s="353"/>
      <c r="Q78" s="354"/>
      <c r="R78" s="357"/>
      <c r="S78" s="358"/>
      <c r="T78" s="262">
        <v>0</v>
      </c>
      <c r="U78" s="263"/>
      <c r="V78" s="264">
        <f t="shared" ref="V78" si="121">ROUNDDOWN(AVERAGE(T77:U78),1)</f>
        <v>0</v>
      </c>
      <c r="W78" s="265"/>
      <c r="X78" s="262">
        <v>0</v>
      </c>
      <c r="Y78" s="263"/>
      <c r="Z78" s="264">
        <f t="shared" ref="Z78" si="122">ROUNDDOWN(AVERAGE(X77:Y78),1)</f>
        <v>0</v>
      </c>
      <c r="AA78" s="265"/>
      <c r="AB78" s="260">
        <f t="shared" ref="AB78" si="123">ROUNDDOWN(IF(V78=0,0,Z78/V78*100),3)</f>
        <v>0</v>
      </c>
      <c r="AC78" s="261"/>
      <c r="AD78" s="262">
        <v>0</v>
      </c>
      <c r="AE78" s="263"/>
      <c r="AF78" s="264">
        <f t="shared" ref="AF78" si="124">ROUNDDOWN(AVERAGE(AD77:AE78),1)</f>
        <v>0</v>
      </c>
      <c r="AG78" s="265"/>
      <c r="AH78" s="262">
        <v>0</v>
      </c>
      <c r="AI78" s="263"/>
      <c r="AJ78" s="264">
        <f t="shared" ref="AJ78" si="125">ROUNDDOWN(AVERAGE(AH77:AI78),1)</f>
        <v>0</v>
      </c>
      <c r="AK78" s="265"/>
      <c r="AL78" s="262">
        <v>0</v>
      </c>
      <c r="AM78" s="263"/>
      <c r="AN78" s="264">
        <f t="shared" ref="AN78" si="126">ROUNDDOWN(AVERAGE(AL77:AM78),1)</f>
        <v>0</v>
      </c>
      <c r="AO78" s="265"/>
      <c r="AP78" s="260">
        <f>ROUNDDOWN(IF(V78=0,0,AN78/V78*100),3)</f>
        <v>0</v>
      </c>
      <c r="AQ78" s="261"/>
      <c r="AR78" s="349" t="str">
        <f t="shared" ref="AR78" si="127">IF(ISBLANK(A77),"",ROUNDDOWN((V78-(AF78+AJ78+AN78))/V78,5)*100)</f>
        <v/>
      </c>
      <c r="AS78" s="350"/>
      <c r="AV78" t="str">
        <f t="shared" ref="AV78" si="128">B77&amp;-2</f>
        <v>16-2</v>
      </c>
    </row>
    <row r="79" spans="1:48" ht="17.100000000000001" customHeight="1" x14ac:dyDescent="0.25">
      <c r="A79" s="359"/>
      <c r="B79" s="255">
        <v>17</v>
      </c>
      <c r="C79" s="255"/>
      <c r="D79" s="411"/>
      <c r="E79" s="411"/>
      <c r="F79" s="272"/>
      <c r="G79" s="272"/>
      <c r="H79" s="272"/>
      <c r="I79" s="272"/>
      <c r="J79" s="272"/>
      <c r="K79" s="272"/>
      <c r="L79" s="360"/>
      <c r="M79" s="259" t="s">
        <v>58</v>
      </c>
      <c r="N79" s="72">
        <v>0</v>
      </c>
      <c r="O79" s="259" t="s">
        <v>59</v>
      </c>
      <c r="P79" s="351"/>
      <c r="Q79" s="352"/>
      <c r="R79" s="355">
        <f>IF(N80="( )","人",ROUNDDOWN(N80*P79,1))</f>
        <v>0</v>
      </c>
      <c r="S79" s="356"/>
      <c r="T79" s="266">
        <v>0</v>
      </c>
      <c r="U79" s="267"/>
      <c r="V79" s="268"/>
      <c r="W79" s="269"/>
      <c r="X79" s="266">
        <v>0</v>
      </c>
      <c r="Y79" s="267"/>
      <c r="Z79" s="268"/>
      <c r="AA79" s="269"/>
      <c r="AB79" s="258" t="s">
        <v>25</v>
      </c>
      <c r="AC79" s="259"/>
      <c r="AD79" s="266">
        <v>0</v>
      </c>
      <c r="AE79" s="267"/>
      <c r="AF79" s="268"/>
      <c r="AG79" s="269"/>
      <c r="AH79" s="266">
        <v>0</v>
      </c>
      <c r="AI79" s="267"/>
      <c r="AJ79" s="268"/>
      <c r="AK79" s="269"/>
      <c r="AL79" s="266">
        <v>0</v>
      </c>
      <c r="AM79" s="267"/>
      <c r="AN79" s="268"/>
      <c r="AO79" s="269"/>
      <c r="AP79" s="258" t="s">
        <v>25</v>
      </c>
      <c r="AQ79" s="259"/>
      <c r="AR79" s="258" t="s">
        <v>25</v>
      </c>
      <c r="AS79" s="348"/>
      <c r="AV79" t="str">
        <f t="shared" ref="AV79" si="129">B79&amp;-1</f>
        <v>17-1</v>
      </c>
    </row>
    <row r="80" spans="1:48" ht="17.100000000000001" customHeight="1" x14ac:dyDescent="0.25">
      <c r="A80" s="359"/>
      <c r="B80" s="256"/>
      <c r="C80" s="256"/>
      <c r="D80" s="411"/>
      <c r="E80" s="411"/>
      <c r="F80" s="272"/>
      <c r="G80" s="272"/>
      <c r="H80" s="272"/>
      <c r="I80" s="272"/>
      <c r="J80" s="272"/>
      <c r="K80" s="272"/>
      <c r="L80" s="361"/>
      <c r="M80" s="362"/>
      <c r="N80" s="38">
        <v>0</v>
      </c>
      <c r="O80" s="362"/>
      <c r="P80" s="353"/>
      <c r="Q80" s="354"/>
      <c r="R80" s="357"/>
      <c r="S80" s="358"/>
      <c r="T80" s="262">
        <v>0</v>
      </c>
      <c r="U80" s="263"/>
      <c r="V80" s="264">
        <f t="shared" ref="V80" si="130">ROUNDDOWN(AVERAGE(T79:U80),1)</f>
        <v>0</v>
      </c>
      <c r="W80" s="265"/>
      <c r="X80" s="262">
        <v>0</v>
      </c>
      <c r="Y80" s="263"/>
      <c r="Z80" s="264">
        <f t="shared" ref="Z80" si="131">ROUNDDOWN(AVERAGE(X79:Y80),1)</f>
        <v>0</v>
      </c>
      <c r="AA80" s="265"/>
      <c r="AB80" s="260">
        <f t="shared" ref="AB80" si="132">ROUNDDOWN(IF(V80=0,0,Z80/V80*100),3)</f>
        <v>0</v>
      </c>
      <c r="AC80" s="261"/>
      <c r="AD80" s="262">
        <v>0</v>
      </c>
      <c r="AE80" s="263"/>
      <c r="AF80" s="264">
        <f t="shared" ref="AF80" si="133">ROUNDDOWN(AVERAGE(AD79:AE80),1)</f>
        <v>0</v>
      </c>
      <c r="AG80" s="265"/>
      <c r="AH80" s="262">
        <v>0</v>
      </c>
      <c r="AI80" s="263"/>
      <c r="AJ80" s="264">
        <f t="shared" ref="AJ80" si="134">ROUNDDOWN(AVERAGE(AH79:AI80),1)</f>
        <v>0</v>
      </c>
      <c r="AK80" s="265"/>
      <c r="AL80" s="262">
        <v>0</v>
      </c>
      <c r="AM80" s="263"/>
      <c r="AN80" s="264">
        <f t="shared" ref="AN80" si="135">ROUNDDOWN(AVERAGE(AL79:AM80),1)</f>
        <v>0</v>
      </c>
      <c r="AO80" s="265"/>
      <c r="AP80" s="260">
        <f>ROUNDDOWN(IF(V80=0,0,AN80/V80*100),3)</f>
        <v>0</v>
      </c>
      <c r="AQ80" s="261"/>
      <c r="AR80" s="349" t="str">
        <f t="shared" ref="AR80" si="136">IF(ISBLANK(A79),"",ROUNDDOWN((V80-(AF80+AJ80+AN80))/V80,5)*100)</f>
        <v/>
      </c>
      <c r="AS80" s="350"/>
      <c r="AV80" t="str">
        <f t="shared" ref="AV80" si="137">B79&amp;-2</f>
        <v>17-2</v>
      </c>
    </row>
    <row r="81" spans="1:48" ht="17.100000000000001" customHeight="1" x14ac:dyDescent="0.25">
      <c r="A81" s="359"/>
      <c r="B81" s="255">
        <v>18</v>
      </c>
      <c r="C81" s="255"/>
      <c r="D81" s="411"/>
      <c r="E81" s="411"/>
      <c r="F81" s="272"/>
      <c r="G81" s="272"/>
      <c r="H81" s="272"/>
      <c r="I81" s="272"/>
      <c r="J81" s="272"/>
      <c r="K81" s="272"/>
      <c r="L81" s="360"/>
      <c r="M81" s="259" t="s">
        <v>58</v>
      </c>
      <c r="N81" s="72">
        <v>0</v>
      </c>
      <c r="O81" s="259" t="s">
        <v>59</v>
      </c>
      <c r="P81" s="351"/>
      <c r="Q81" s="352"/>
      <c r="R81" s="355">
        <f>IF(N82="( )","人",ROUNDDOWN(N82*P81,1))</f>
        <v>0</v>
      </c>
      <c r="S81" s="356"/>
      <c r="T81" s="266">
        <v>0</v>
      </c>
      <c r="U81" s="267"/>
      <c r="V81" s="268"/>
      <c r="W81" s="269"/>
      <c r="X81" s="266">
        <v>0</v>
      </c>
      <c r="Y81" s="267"/>
      <c r="Z81" s="268"/>
      <c r="AA81" s="269"/>
      <c r="AB81" s="258" t="s">
        <v>25</v>
      </c>
      <c r="AC81" s="259"/>
      <c r="AD81" s="266">
        <v>0</v>
      </c>
      <c r="AE81" s="267"/>
      <c r="AF81" s="268"/>
      <c r="AG81" s="269"/>
      <c r="AH81" s="266">
        <v>0</v>
      </c>
      <c r="AI81" s="267"/>
      <c r="AJ81" s="268"/>
      <c r="AK81" s="269"/>
      <c r="AL81" s="266">
        <v>0</v>
      </c>
      <c r="AM81" s="267"/>
      <c r="AN81" s="268"/>
      <c r="AO81" s="269"/>
      <c r="AP81" s="258" t="s">
        <v>107</v>
      </c>
      <c r="AQ81" s="259"/>
      <c r="AR81" s="258" t="s">
        <v>25</v>
      </c>
      <c r="AS81" s="348"/>
      <c r="AV81" t="str">
        <f t="shared" ref="AV81" si="138">B81&amp;-1</f>
        <v>18-1</v>
      </c>
    </row>
    <row r="82" spans="1:48" ht="17.100000000000001" customHeight="1" x14ac:dyDescent="0.25">
      <c r="A82" s="359"/>
      <c r="B82" s="256"/>
      <c r="C82" s="256"/>
      <c r="D82" s="411"/>
      <c r="E82" s="411"/>
      <c r="F82" s="272"/>
      <c r="G82" s="272"/>
      <c r="H82" s="272"/>
      <c r="I82" s="272"/>
      <c r="J82" s="272"/>
      <c r="K82" s="272"/>
      <c r="L82" s="361"/>
      <c r="M82" s="362"/>
      <c r="N82" s="38">
        <v>0</v>
      </c>
      <c r="O82" s="362"/>
      <c r="P82" s="353"/>
      <c r="Q82" s="354"/>
      <c r="R82" s="357"/>
      <c r="S82" s="358"/>
      <c r="T82" s="262">
        <v>0</v>
      </c>
      <c r="U82" s="263"/>
      <c r="V82" s="264">
        <f t="shared" ref="V82" si="139">ROUNDDOWN(AVERAGE(T81:U82),1)</f>
        <v>0</v>
      </c>
      <c r="W82" s="265"/>
      <c r="X82" s="262">
        <v>0</v>
      </c>
      <c r="Y82" s="263"/>
      <c r="Z82" s="264">
        <f t="shared" ref="Z82" si="140">ROUNDDOWN(AVERAGE(X81:Y82),1)</f>
        <v>0</v>
      </c>
      <c r="AA82" s="265"/>
      <c r="AB82" s="260">
        <f t="shared" ref="AB82" si="141">ROUNDDOWN(IF(V82=0,0,Z82/V82*100),3)</f>
        <v>0</v>
      </c>
      <c r="AC82" s="261"/>
      <c r="AD82" s="262">
        <v>0</v>
      </c>
      <c r="AE82" s="263"/>
      <c r="AF82" s="264">
        <f t="shared" ref="AF82" si="142">ROUNDDOWN(AVERAGE(AD81:AE82),1)</f>
        <v>0</v>
      </c>
      <c r="AG82" s="265"/>
      <c r="AH82" s="262">
        <v>0</v>
      </c>
      <c r="AI82" s="263"/>
      <c r="AJ82" s="264">
        <f t="shared" ref="AJ82" si="143">ROUNDDOWN(AVERAGE(AH81:AI82),1)</f>
        <v>0</v>
      </c>
      <c r="AK82" s="265"/>
      <c r="AL82" s="262">
        <v>0</v>
      </c>
      <c r="AM82" s="263"/>
      <c r="AN82" s="264">
        <f t="shared" ref="AN82" si="144">ROUNDDOWN(AVERAGE(AL81:AM82),1)</f>
        <v>0</v>
      </c>
      <c r="AO82" s="265"/>
      <c r="AP82" s="260">
        <f>ROUNDDOWN(IF(V82=0,0,AN82/V82*100),3)</f>
        <v>0</v>
      </c>
      <c r="AQ82" s="261"/>
      <c r="AR82" s="349" t="str">
        <f t="shared" ref="AR82" si="145">IF(ISBLANK(A81),"",ROUNDDOWN((V82-(AF82+AJ82+AN82))/V82,5)*100)</f>
        <v/>
      </c>
      <c r="AS82" s="350"/>
      <c r="AV82" t="str">
        <f t="shared" ref="AV82" si="146">B81&amp;-2</f>
        <v>18-2</v>
      </c>
    </row>
    <row r="83" spans="1:48" ht="17.100000000000001" customHeight="1" x14ac:dyDescent="0.25">
      <c r="A83" s="359"/>
      <c r="B83" s="255">
        <v>19</v>
      </c>
      <c r="C83" s="255"/>
      <c r="D83" s="411"/>
      <c r="E83" s="411"/>
      <c r="F83" s="272"/>
      <c r="G83" s="272"/>
      <c r="H83" s="272"/>
      <c r="I83" s="272"/>
      <c r="J83" s="272"/>
      <c r="K83" s="272"/>
      <c r="L83" s="360"/>
      <c r="M83" s="259" t="s">
        <v>58</v>
      </c>
      <c r="N83" s="72">
        <v>0</v>
      </c>
      <c r="O83" s="259" t="s">
        <v>59</v>
      </c>
      <c r="P83" s="351"/>
      <c r="Q83" s="352"/>
      <c r="R83" s="355">
        <f>IF(N84="( )","人",ROUNDDOWN(N84*P83,1))</f>
        <v>0</v>
      </c>
      <c r="S83" s="356"/>
      <c r="T83" s="266">
        <v>0</v>
      </c>
      <c r="U83" s="267"/>
      <c r="V83" s="268"/>
      <c r="W83" s="269"/>
      <c r="X83" s="266">
        <v>0</v>
      </c>
      <c r="Y83" s="267"/>
      <c r="Z83" s="268"/>
      <c r="AA83" s="269"/>
      <c r="AB83" s="258" t="s">
        <v>25</v>
      </c>
      <c r="AC83" s="259"/>
      <c r="AD83" s="266">
        <v>0</v>
      </c>
      <c r="AE83" s="267"/>
      <c r="AF83" s="268"/>
      <c r="AG83" s="269"/>
      <c r="AH83" s="266">
        <v>0</v>
      </c>
      <c r="AI83" s="267"/>
      <c r="AJ83" s="268"/>
      <c r="AK83" s="269"/>
      <c r="AL83" s="266">
        <v>0</v>
      </c>
      <c r="AM83" s="267"/>
      <c r="AN83" s="268"/>
      <c r="AO83" s="269"/>
      <c r="AP83" s="258" t="s">
        <v>107</v>
      </c>
      <c r="AQ83" s="259"/>
      <c r="AR83" s="258" t="s">
        <v>25</v>
      </c>
      <c r="AS83" s="348"/>
      <c r="AV83" t="str">
        <f t="shared" ref="AV83" si="147">B83&amp;-1</f>
        <v>19-1</v>
      </c>
    </row>
    <row r="84" spans="1:48" ht="17.100000000000001" customHeight="1" x14ac:dyDescent="0.25">
      <c r="A84" s="359"/>
      <c r="B84" s="256"/>
      <c r="C84" s="256"/>
      <c r="D84" s="411"/>
      <c r="E84" s="411"/>
      <c r="F84" s="272"/>
      <c r="G84" s="272"/>
      <c r="H84" s="272"/>
      <c r="I84" s="272"/>
      <c r="J84" s="272"/>
      <c r="K84" s="272"/>
      <c r="L84" s="361"/>
      <c r="M84" s="362"/>
      <c r="N84" s="38">
        <v>0</v>
      </c>
      <c r="O84" s="362"/>
      <c r="P84" s="353"/>
      <c r="Q84" s="354"/>
      <c r="R84" s="357"/>
      <c r="S84" s="358"/>
      <c r="T84" s="262">
        <v>0</v>
      </c>
      <c r="U84" s="263"/>
      <c r="V84" s="264">
        <f t="shared" ref="V84" si="148">ROUNDDOWN(AVERAGE(T83:U84),1)</f>
        <v>0</v>
      </c>
      <c r="W84" s="265"/>
      <c r="X84" s="262">
        <v>0</v>
      </c>
      <c r="Y84" s="263"/>
      <c r="Z84" s="264">
        <f t="shared" ref="Z84" si="149">ROUNDDOWN(AVERAGE(X83:Y84),1)</f>
        <v>0</v>
      </c>
      <c r="AA84" s="265"/>
      <c r="AB84" s="260">
        <f t="shared" ref="AB84" si="150">ROUNDDOWN(IF(V84=0,0,Z84/V84*100),3)</f>
        <v>0</v>
      </c>
      <c r="AC84" s="261"/>
      <c r="AD84" s="262">
        <v>0</v>
      </c>
      <c r="AE84" s="263"/>
      <c r="AF84" s="264">
        <f t="shared" ref="AF84" si="151">ROUNDDOWN(AVERAGE(AD83:AE84),1)</f>
        <v>0</v>
      </c>
      <c r="AG84" s="265"/>
      <c r="AH84" s="262">
        <v>0</v>
      </c>
      <c r="AI84" s="263"/>
      <c r="AJ84" s="264">
        <f t="shared" ref="AJ84" si="152">ROUNDDOWN(AVERAGE(AH83:AI84),1)</f>
        <v>0</v>
      </c>
      <c r="AK84" s="265"/>
      <c r="AL84" s="262">
        <v>0</v>
      </c>
      <c r="AM84" s="263"/>
      <c r="AN84" s="264">
        <f t="shared" ref="AN84" si="153">ROUNDDOWN(AVERAGE(AL83:AM84),1)</f>
        <v>0</v>
      </c>
      <c r="AO84" s="265"/>
      <c r="AP84" s="260">
        <f>ROUNDDOWN(IF(V84=0,0,AN84/V84*100),3)</f>
        <v>0</v>
      </c>
      <c r="AQ84" s="261"/>
      <c r="AR84" s="349" t="str">
        <f t="shared" ref="AR84" si="154">IF(ISBLANK(A83),"",ROUNDDOWN((V84-(AF84+AJ84+AN84))/V84,5)*100)</f>
        <v/>
      </c>
      <c r="AS84" s="350"/>
      <c r="AV84" t="str">
        <f t="shared" ref="AV84" si="155">B83&amp;-2</f>
        <v>19-2</v>
      </c>
    </row>
    <row r="85" spans="1:48" ht="17.100000000000001" customHeight="1" x14ac:dyDescent="0.25">
      <c r="A85" s="359"/>
      <c r="B85" s="255">
        <v>20</v>
      </c>
      <c r="C85" s="255"/>
      <c r="D85" s="411"/>
      <c r="E85" s="411"/>
      <c r="F85" s="272"/>
      <c r="G85" s="272"/>
      <c r="H85" s="272"/>
      <c r="I85" s="272"/>
      <c r="J85" s="272"/>
      <c r="K85" s="272"/>
      <c r="L85" s="360"/>
      <c r="M85" s="259" t="s">
        <v>58</v>
      </c>
      <c r="N85" s="72">
        <v>0</v>
      </c>
      <c r="O85" s="259" t="s">
        <v>59</v>
      </c>
      <c r="P85" s="351"/>
      <c r="Q85" s="352"/>
      <c r="R85" s="355">
        <f>IF(N86="( )","人",ROUNDDOWN(N86*P85,1))</f>
        <v>0</v>
      </c>
      <c r="S85" s="356"/>
      <c r="T85" s="266">
        <v>0</v>
      </c>
      <c r="U85" s="267"/>
      <c r="V85" s="268"/>
      <c r="W85" s="269"/>
      <c r="X85" s="266">
        <v>0</v>
      </c>
      <c r="Y85" s="267"/>
      <c r="Z85" s="268"/>
      <c r="AA85" s="269"/>
      <c r="AB85" s="258" t="s">
        <v>25</v>
      </c>
      <c r="AC85" s="259"/>
      <c r="AD85" s="266">
        <v>0</v>
      </c>
      <c r="AE85" s="267"/>
      <c r="AF85" s="268"/>
      <c r="AG85" s="269"/>
      <c r="AH85" s="266">
        <v>0</v>
      </c>
      <c r="AI85" s="267"/>
      <c r="AJ85" s="268"/>
      <c r="AK85" s="269"/>
      <c r="AL85" s="266">
        <v>0</v>
      </c>
      <c r="AM85" s="267"/>
      <c r="AN85" s="268"/>
      <c r="AO85" s="269"/>
      <c r="AP85" s="258" t="s">
        <v>107</v>
      </c>
      <c r="AQ85" s="259"/>
      <c r="AR85" s="258" t="s">
        <v>25</v>
      </c>
      <c r="AS85" s="348"/>
      <c r="AV85" t="str">
        <f t="shared" ref="AV85" si="156">B85&amp;-1</f>
        <v>20-1</v>
      </c>
    </row>
    <row r="86" spans="1:48" ht="17.100000000000001" customHeight="1" x14ac:dyDescent="0.25">
      <c r="A86" s="359"/>
      <c r="B86" s="256"/>
      <c r="C86" s="256"/>
      <c r="D86" s="411"/>
      <c r="E86" s="411"/>
      <c r="F86" s="272"/>
      <c r="G86" s="272"/>
      <c r="H86" s="272"/>
      <c r="I86" s="272"/>
      <c r="J86" s="272"/>
      <c r="K86" s="272"/>
      <c r="L86" s="361"/>
      <c r="M86" s="362"/>
      <c r="N86" s="38">
        <v>0</v>
      </c>
      <c r="O86" s="362"/>
      <c r="P86" s="353"/>
      <c r="Q86" s="354"/>
      <c r="R86" s="357"/>
      <c r="S86" s="358"/>
      <c r="T86" s="262">
        <v>0</v>
      </c>
      <c r="U86" s="263"/>
      <c r="V86" s="264">
        <f t="shared" ref="V86" si="157">ROUNDDOWN(AVERAGE(T85:U86),1)</f>
        <v>0</v>
      </c>
      <c r="W86" s="265"/>
      <c r="X86" s="262">
        <v>0</v>
      </c>
      <c r="Y86" s="263"/>
      <c r="Z86" s="264">
        <f t="shared" ref="Z86" si="158">ROUNDDOWN(AVERAGE(X85:Y86),1)</f>
        <v>0</v>
      </c>
      <c r="AA86" s="265"/>
      <c r="AB86" s="260">
        <f t="shared" ref="AB86" si="159">ROUNDDOWN(IF(V86=0,0,Z86/V86*100),3)</f>
        <v>0</v>
      </c>
      <c r="AC86" s="261"/>
      <c r="AD86" s="262">
        <v>0</v>
      </c>
      <c r="AE86" s="263"/>
      <c r="AF86" s="264">
        <f t="shared" ref="AF86" si="160">ROUNDDOWN(AVERAGE(AD85:AE86),1)</f>
        <v>0</v>
      </c>
      <c r="AG86" s="265"/>
      <c r="AH86" s="262">
        <v>0</v>
      </c>
      <c r="AI86" s="263"/>
      <c r="AJ86" s="264">
        <f t="shared" ref="AJ86" si="161">ROUNDDOWN(AVERAGE(AH85:AI86),1)</f>
        <v>0</v>
      </c>
      <c r="AK86" s="265"/>
      <c r="AL86" s="262">
        <v>0</v>
      </c>
      <c r="AM86" s="263"/>
      <c r="AN86" s="264">
        <f t="shared" ref="AN86" si="162">ROUNDDOWN(AVERAGE(AL85:AM86),1)</f>
        <v>0</v>
      </c>
      <c r="AO86" s="265"/>
      <c r="AP86" s="260">
        <f>ROUNDDOWN(IF(V86=0,0,AN86/V86*100),3)</f>
        <v>0</v>
      </c>
      <c r="AQ86" s="261"/>
      <c r="AR86" s="349" t="str">
        <f t="shared" ref="AR86" si="163">IF(ISBLANK(A85),"",ROUNDDOWN((V86-(AF86+AJ86+AN86))/V86,5)*100)</f>
        <v/>
      </c>
      <c r="AS86" s="350"/>
      <c r="AV86" t="str">
        <f t="shared" ref="AV86" si="164">B85&amp;-2</f>
        <v>20-2</v>
      </c>
    </row>
    <row r="87" spans="1:48" ht="17.100000000000001" customHeight="1" x14ac:dyDescent="0.25">
      <c r="A87" s="359"/>
      <c r="B87" s="255">
        <v>21</v>
      </c>
      <c r="C87" s="255"/>
      <c r="D87" s="411"/>
      <c r="E87" s="411"/>
      <c r="F87" s="272"/>
      <c r="G87" s="272"/>
      <c r="H87" s="272"/>
      <c r="I87" s="272"/>
      <c r="J87" s="272"/>
      <c r="K87" s="272"/>
      <c r="L87" s="360"/>
      <c r="M87" s="259" t="s">
        <v>58</v>
      </c>
      <c r="N87" s="72">
        <v>0</v>
      </c>
      <c r="O87" s="259" t="s">
        <v>59</v>
      </c>
      <c r="P87" s="351"/>
      <c r="Q87" s="352"/>
      <c r="R87" s="355">
        <f>IF(N88="( )","人",ROUNDDOWN(N88*P87,1))</f>
        <v>0</v>
      </c>
      <c r="S87" s="356"/>
      <c r="T87" s="266">
        <v>0</v>
      </c>
      <c r="U87" s="267"/>
      <c r="V87" s="268"/>
      <c r="W87" s="269"/>
      <c r="X87" s="266">
        <v>0</v>
      </c>
      <c r="Y87" s="267"/>
      <c r="Z87" s="268"/>
      <c r="AA87" s="269"/>
      <c r="AB87" s="258" t="s">
        <v>25</v>
      </c>
      <c r="AC87" s="259"/>
      <c r="AD87" s="266">
        <v>0</v>
      </c>
      <c r="AE87" s="267"/>
      <c r="AF87" s="268"/>
      <c r="AG87" s="269"/>
      <c r="AH87" s="266">
        <v>0</v>
      </c>
      <c r="AI87" s="267"/>
      <c r="AJ87" s="268"/>
      <c r="AK87" s="269"/>
      <c r="AL87" s="266">
        <v>0</v>
      </c>
      <c r="AM87" s="267"/>
      <c r="AN87" s="268"/>
      <c r="AO87" s="269"/>
      <c r="AP87" s="453" t="s">
        <v>107</v>
      </c>
      <c r="AQ87" s="397"/>
      <c r="AR87" s="258" t="s">
        <v>25</v>
      </c>
      <c r="AS87" s="348"/>
      <c r="AV87" t="str">
        <f t="shared" ref="AV87" si="165">B87&amp;-1</f>
        <v>21-1</v>
      </c>
    </row>
    <row r="88" spans="1:48" ht="17.100000000000001" customHeight="1" x14ac:dyDescent="0.25">
      <c r="A88" s="359"/>
      <c r="B88" s="256"/>
      <c r="C88" s="256"/>
      <c r="D88" s="411"/>
      <c r="E88" s="411"/>
      <c r="F88" s="272"/>
      <c r="G88" s="272"/>
      <c r="H88" s="272"/>
      <c r="I88" s="272"/>
      <c r="J88" s="272"/>
      <c r="K88" s="272"/>
      <c r="L88" s="361"/>
      <c r="M88" s="362"/>
      <c r="N88" s="38">
        <v>0</v>
      </c>
      <c r="O88" s="362"/>
      <c r="P88" s="353"/>
      <c r="Q88" s="354"/>
      <c r="R88" s="357"/>
      <c r="S88" s="358"/>
      <c r="T88" s="262">
        <v>0</v>
      </c>
      <c r="U88" s="263"/>
      <c r="V88" s="264">
        <f t="shared" ref="V88" si="166">ROUNDDOWN(AVERAGE(T87:U88),1)</f>
        <v>0</v>
      </c>
      <c r="W88" s="265"/>
      <c r="X88" s="262">
        <v>0</v>
      </c>
      <c r="Y88" s="263"/>
      <c r="Z88" s="264">
        <f t="shared" ref="Z88" si="167">ROUNDDOWN(AVERAGE(X87:Y88),1)</f>
        <v>0</v>
      </c>
      <c r="AA88" s="265"/>
      <c r="AB88" s="260">
        <f t="shared" ref="AB88" si="168">ROUNDDOWN(IF(V88=0,0,Z88/V88*100),3)</f>
        <v>0</v>
      </c>
      <c r="AC88" s="261"/>
      <c r="AD88" s="262">
        <v>0</v>
      </c>
      <c r="AE88" s="263"/>
      <c r="AF88" s="264">
        <f t="shared" ref="AF88" si="169">ROUNDDOWN(AVERAGE(AD87:AE88),1)</f>
        <v>0</v>
      </c>
      <c r="AG88" s="265"/>
      <c r="AH88" s="262">
        <v>0</v>
      </c>
      <c r="AI88" s="263"/>
      <c r="AJ88" s="264">
        <f t="shared" ref="AJ88" si="170">ROUNDDOWN(AVERAGE(AH87:AI88),1)</f>
        <v>0</v>
      </c>
      <c r="AK88" s="265"/>
      <c r="AL88" s="262">
        <v>0</v>
      </c>
      <c r="AM88" s="263"/>
      <c r="AN88" s="264">
        <f t="shared" ref="AN88" si="171">ROUNDDOWN(AVERAGE(AL87:AM88),1)</f>
        <v>0</v>
      </c>
      <c r="AO88" s="265"/>
      <c r="AP88" s="402">
        <f>ROUNDDOWN(IF(V88=0,0,AN88/V88*100),3)</f>
        <v>0</v>
      </c>
      <c r="AQ88" s="403"/>
      <c r="AR88" s="349" t="str">
        <f t="shared" ref="AR88" si="172">IF(ISBLANK(A87),"",ROUNDDOWN((V88-(AF88+AJ88+AN88))/V88,5)*100)</f>
        <v/>
      </c>
      <c r="AS88" s="350"/>
      <c r="AV88" t="str">
        <f t="shared" ref="AV88" si="173">B87&amp;-2</f>
        <v>21-2</v>
      </c>
    </row>
    <row r="89" spans="1:48" ht="17.100000000000001" customHeight="1" x14ac:dyDescent="0.25">
      <c r="A89" s="359"/>
      <c r="B89" s="255">
        <v>22</v>
      </c>
      <c r="C89" s="255"/>
      <c r="D89" s="411"/>
      <c r="E89" s="411"/>
      <c r="F89" s="272"/>
      <c r="G89" s="272"/>
      <c r="H89" s="272"/>
      <c r="I89" s="272"/>
      <c r="J89" s="272"/>
      <c r="K89" s="272"/>
      <c r="L89" s="360"/>
      <c r="M89" s="259" t="s">
        <v>58</v>
      </c>
      <c r="N89" s="72">
        <v>0</v>
      </c>
      <c r="O89" s="259" t="s">
        <v>59</v>
      </c>
      <c r="P89" s="351"/>
      <c r="Q89" s="352"/>
      <c r="R89" s="355">
        <f>IF(N90="( )","人",ROUNDDOWN(N90*P89,1))</f>
        <v>0</v>
      </c>
      <c r="S89" s="356"/>
      <c r="T89" s="266">
        <v>0</v>
      </c>
      <c r="U89" s="267"/>
      <c r="V89" s="268"/>
      <c r="W89" s="269"/>
      <c r="X89" s="266">
        <v>0</v>
      </c>
      <c r="Y89" s="267"/>
      <c r="Z89" s="268"/>
      <c r="AA89" s="269"/>
      <c r="AB89" s="258" t="s">
        <v>25</v>
      </c>
      <c r="AC89" s="259"/>
      <c r="AD89" s="266">
        <v>0</v>
      </c>
      <c r="AE89" s="267"/>
      <c r="AF89" s="268"/>
      <c r="AG89" s="269"/>
      <c r="AH89" s="266">
        <v>0</v>
      </c>
      <c r="AI89" s="267"/>
      <c r="AJ89" s="268"/>
      <c r="AK89" s="269"/>
      <c r="AL89" s="266">
        <v>0</v>
      </c>
      <c r="AM89" s="267"/>
      <c r="AN89" s="268"/>
      <c r="AO89" s="269"/>
      <c r="AP89" s="258" t="s">
        <v>25</v>
      </c>
      <c r="AQ89" s="259"/>
      <c r="AR89" s="258" t="s">
        <v>25</v>
      </c>
      <c r="AS89" s="348"/>
      <c r="AV89" t="str">
        <f t="shared" ref="AV89" si="174">B89&amp;-1</f>
        <v>22-1</v>
      </c>
    </row>
    <row r="90" spans="1:48" ht="17.100000000000001" customHeight="1" x14ac:dyDescent="0.25">
      <c r="A90" s="359"/>
      <c r="B90" s="256"/>
      <c r="C90" s="256"/>
      <c r="D90" s="411"/>
      <c r="E90" s="411"/>
      <c r="F90" s="272"/>
      <c r="G90" s="272"/>
      <c r="H90" s="272"/>
      <c r="I90" s="272"/>
      <c r="J90" s="272"/>
      <c r="K90" s="272"/>
      <c r="L90" s="361"/>
      <c r="M90" s="362"/>
      <c r="N90" s="38">
        <v>0</v>
      </c>
      <c r="O90" s="362"/>
      <c r="P90" s="353"/>
      <c r="Q90" s="354"/>
      <c r="R90" s="357"/>
      <c r="S90" s="358"/>
      <c r="T90" s="262">
        <v>0</v>
      </c>
      <c r="U90" s="263"/>
      <c r="V90" s="264">
        <f t="shared" ref="V90" si="175">ROUNDDOWN(AVERAGE(T89:U90),1)</f>
        <v>0</v>
      </c>
      <c r="W90" s="265"/>
      <c r="X90" s="262">
        <v>0</v>
      </c>
      <c r="Y90" s="263"/>
      <c r="Z90" s="264">
        <f t="shared" ref="Z90" si="176">ROUNDDOWN(AVERAGE(X89:Y90),1)</f>
        <v>0</v>
      </c>
      <c r="AA90" s="265"/>
      <c r="AB90" s="260">
        <f t="shared" ref="AB90" si="177">ROUNDDOWN(IF(V90=0,0,Z90/V90*100),3)</f>
        <v>0</v>
      </c>
      <c r="AC90" s="261"/>
      <c r="AD90" s="262">
        <v>0</v>
      </c>
      <c r="AE90" s="263"/>
      <c r="AF90" s="264">
        <f t="shared" ref="AF90" si="178">ROUNDDOWN(AVERAGE(AD89:AE90),1)</f>
        <v>0</v>
      </c>
      <c r="AG90" s="265"/>
      <c r="AH90" s="262">
        <v>0</v>
      </c>
      <c r="AI90" s="263"/>
      <c r="AJ90" s="264">
        <f t="shared" ref="AJ90" si="179">ROUNDDOWN(AVERAGE(AH89:AI90),1)</f>
        <v>0</v>
      </c>
      <c r="AK90" s="265"/>
      <c r="AL90" s="262">
        <v>0</v>
      </c>
      <c r="AM90" s="263"/>
      <c r="AN90" s="264">
        <f t="shared" ref="AN90" si="180">ROUNDDOWN(AVERAGE(AL89:AM90),1)</f>
        <v>0</v>
      </c>
      <c r="AO90" s="265"/>
      <c r="AP90" s="260">
        <f>ROUNDDOWN(IF(V90=0,0,AN90/V90*100),3)</f>
        <v>0</v>
      </c>
      <c r="AQ90" s="261"/>
      <c r="AR90" s="349" t="str">
        <f t="shared" ref="AR90" si="181">IF(ISBLANK(A89),"",ROUNDDOWN((V90-(AF90+AJ90+AN90))/V90,5)*100)</f>
        <v/>
      </c>
      <c r="AS90" s="350"/>
      <c r="AV90" t="str">
        <f t="shared" ref="AV90" si="182">B89&amp;-2</f>
        <v>22-2</v>
      </c>
    </row>
    <row r="91" spans="1:48" ht="17.100000000000001" customHeight="1" x14ac:dyDescent="0.25">
      <c r="A91" s="359"/>
      <c r="B91" s="255">
        <v>23</v>
      </c>
      <c r="C91" s="255"/>
      <c r="D91" s="411"/>
      <c r="E91" s="411"/>
      <c r="F91" s="272"/>
      <c r="G91" s="272"/>
      <c r="H91" s="272"/>
      <c r="I91" s="272"/>
      <c r="J91" s="272"/>
      <c r="K91" s="272"/>
      <c r="L91" s="360"/>
      <c r="M91" s="259" t="s">
        <v>58</v>
      </c>
      <c r="N91" s="72">
        <v>0</v>
      </c>
      <c r="O91" s="259" t="s">
        <v>59</v>
      </c>
      <c r="P91" s="351"/>
      <c r="Q91" s="352"/>
      <c r="R91" s="355">
        <f>IF(N92="( )","人",ROUNDDOWN(N92*P91,1))</f>
        <v>0</v>
      </c>
      <c r="S91" s="356"/>
      <c r="T91" s="266">
        <v>0</v>
      </c>
      <c r="U91" s="267"/>
      <c r="V91" s="268"/>
      <c r="W91" s="269"/>
      <c r="X91" s="266">
        <v>0</v>
      </c>
      <c r="Y91" s="267"/>
      <c r="Z91" s="268"/>
      <c r="AA91" s="269"/>
      <c r="AB91" s="258" t="s">
        <v>25</v>
      </c>
      <c r="AC91" s="259"/>
      <c r="AD91" s="266">
        <v>0</v>
      </c>
      <c r="AE91" s="267"/>
      <c r="AF91" s="268"/>
      <c r="AG91" s="269"/>
      <c r="AH91" s="266">
        <v>0</v>
      </c>
      <c r="AI91" s="267"/>
      <c r="AJ91" s="268"/>
      <c r="AK91" s="269"/>
      <c r="AL91" s="266">
        <v>0</v>
      </c>
      <c r="AM91" s="267"/>
      <c r="AN91" s="268"/>
      <c r="AO91" s="269"/>
      <c r="AP91" s="258" t="s">
        <v>107</v>
      </c>
      <c r="AQ91" s="259"/>
      <c r="AR91" s="258" t="s">
        <v>25</v>
      </c>
      <c r="AS91" s="348"/>
      <c r="AV91" t="str">
        <f t="shared" ref="AV91" si="183">B91&amp;-1</f>
        <v>23-1</v>
      </c>
    </row>
    <row r="92" spans="1:48" ht="17.100000000000001" customHeight="1" x14ac:dyDescent="0.25">
      <c r="A92" s="359"/>
      <c r="B92" s="256"/>
      <c r="C92" s="256"/>
      <c r="D92" s="411"/>
      <c r="E92" s="411"/>
      <c r="F92" s="272"/>
      <c r="G92" s="272"/>
      <c r="H92" s="272"/>
      <c r="I92" s="272"/>
      <c r="J92" s="272"/>
      <c r="K92" s="272"/>
      <c r="L92" s="361"/>
      <c r="M92" s="362"/>
      <c r="N92" s="38">
        <v>0</v>
      </c>
      <c r="O92" s="362"/>
      <c r="P92" s="353"/>
      <c r="Q92" s="354"/>
      <c r="R92" s="357"/>
      <c r="S92" s="358"/>
      <c r="T92" s="262">
        <v>0</v>
      </c>
      <c r="U92" s="263"/>
      <c r="V92" s="264">
        <f t="shared" ref="V92" si="184">ROUNDDOWN(AVERAGE(T91:U92),1)</f>
        <v>0</v>
      </c>
      <c r="W92" s="265"/>
      <c r="X92" s="262">
        <v>0</v>
      </c>
      <c r="Y92" s="263"/>
      <c r="Z92" s="264">
        <f t="shared" ref="Z92" si="185">ROUNDDOWN(AVERAGE(X91:Y92),1)</f>
        <v>0</v>
      </c>
      <c r="AA92" s="265"/>
      <c r="AB92" s="260">
        <f t="shared" ref="AB92" si="186">ROUNDDOWN(IF(V92=0,0,Z92/V92*100),3)</f>
        <v>0</v>
      </c>
      <c r="AC92" s="261"/>
      <c r="AD92" s="262">
        <v>0</v>
      </c>
      <c r="AE92" s="263"/>
      <c r="AF92" s="264">
        <f t="shared" ref="AF92" si="187">ROUNDDOWN(AVERAGE(AD91:AE92),1)</f>
        <v>0</v>
      </c>
      <c r="AG92" s="265"/>
      <c r="AH92" s="262">
        <v>0</v>
      </c>
      <c r="AI92" s="263"/>
      <c r="AJ92" s="264">
        <f t="shared" ref="AJ92" si="188">ROUNDDOWN(AVERAGE(AH91:AI92),1)</f>
        <v>0</v>
      </c>
      <c r="AK92" s="265"/>
      <c r="AL92" s="262">
        <v>0</v>
      </c>
      <c r="AM92" s="263"/>
      <c r="AN92" s="264">
        <f t="shared" ref="AN92" si="189">ROUNDDOWN(AVERAGE(AL91:AM92),1)</f>
        <v>0</v>
      </c>
      <c r="AO92" s="265"/>
      <c r="AP92" s="260">
        <f>ROUNDDOWN(IF(V92=0,0,AN92/V92*100),3)</f>
        <v>0</v>
      </c>
      <c r="AQ92" s="261"/>
      <c r="AR92" s="349" t="str">
        <f t="shared" ref="AR92" si="190">IF(ISBLANK(A91),"",ROUNDDOWN((V92-(AF92+AJ92+AN92))/V92,5)*100)</f>
        <v/>
      </c>
      <c r="AS92" s="350"/>
      <c r="AV92" t="str">
        <f t="shared" ref="AV92" si="191">B91&amp;-2</f>
        <v>23-2</v>
      </c>
    </row>
    <row r="93" spans="1:48" ht="17.100000000000001" customHeight="1" x14ac:dyDescent="0.25">
      <c r="A93" s="359"/>
      <c r="B93" s="255">
        <v>24</v>
      </c>
      <c r="C93" s="255"/>
      <c r="D93" s="411"/>
      <c r="E93" s="411"/>
      <c r="F93" s="272"/>
      <c r="G93" s="272"/>
      <c r="H93" s="272"/>
      <c r="I93" s="272"/>
      <c r="J93" s="272"/>
      <c r="K93" s="272"/>
      <c r="L93" s="360"/>
      <c r="M93" s="259" t="s">
        <v>58</v>
      </c>
      <c r="N93" s="72">
        <v>0</v>
      </c>
      <c r="O93" s="259" t="s">
        <v>59</v>
      </c>
      <c r="P93" s="351"/>
      <c r="Q93" s="352"/>
      <c r="R93" s="355">
        <f>IF(N94="( )","人",ROUNDDOWN(N94*P93,1))</f>
        <v>0</v>
      </c>
      <c r="S93" s="356"/>
      <c r="T93" s="266">
        <v>0</v>
      </c>
      <c r="U93" s="267"/>
      <c r="V93" s="268"/>
      <c r="W93" s="269"/>
      <c r="X93" s="266">
        <v>0</v>
      </c>
      <c r="Y93" s="267"/>
      <c r="Z93" s="268"/>
      <c r="AA93" s="269"/>
      <c r="AB93" s="258" t="s">
        <v>25</v>
      </c>
      <c r="AC93" s="259"/>
      <c r="AD93" s="266">
        <v>0</v>
      </c>
      <c r="AE93" s="267"/>
      <c r="AF93" s="268"/>
      <c r="AG93" s="269"/>
      <c r="AH93" s="266">
        <v>0</v>
      </c>
      <c r="AI93" s="267"/>
      <c r="AJ93" s="268"/>
      <c r="AK93" s="269"/>
      <c r="AL93" s="266">
        <v>0</v>
      </c>
      <c r="AM93" s="267"/>
      <c r="AN93" s="268"/>
      <c r="AO93" s="269"/>
      <c r="AP93" s="258" t="s">
        <v>107</v>
      </c>
      <c r="AQ93" s="259"/>
      <c r="AR93" s="258" t="s">
        <v>25</v>
      </c>
      <c r="AS93" s="348"/>
      <c r="AV93" t="str">
        <f t="shared" ref="AV93" si="192">B93&amp;-1</f>
        <v>24-1</v>
      </c>
    </row>
    <row r="94" spans="1:48" ht="17.100000000000001" customHeight="1" x14ac:dyDescent="0.25">
      <c r="A94" s="359"/>
      <c r="B94" s="256"/>
      <c r="C94" s="256"/>
      <c r="D94" s="411"/>
      <c r="E94" s="411"/>
      <c r="F94" s="272"/>
      <c r="G94" s="272"/>
      <c r="H94" s="272"/>
      <c r="I94" s="272"/>
      <c r="J94" s="272"/>
      <c r="K94" s="272"/>
      <c r="L94" s="361"/>
      <c r="M94" s="362"/>
      <c r="N94" s="38">
        <v>0</v>
      </c>
      <c r="O94" s="362"/>
      <c r="P94" s="353"/>
      <c r="Q94" s="354"/>
      <c r="R94" s="357"/>
      <c r="S94" s="358"/>
      <c r="T94" s="262">
        <v>0</v>
      </c>
      <c r="U94" s="263"/>
      <c r="V94" s="264">
        <f t="shared" ref="V94" si="193">ROUNDDOWN(AVERAGE(T93:U94),1)</f>
        <v>0</v>
      </c>
      <c r="W94" s="265"/>
      <c r="X94" s="262">
        <v>0</v>
      </c>
      <c r="Y94" s="263"/>
      <c r="Z94" s="264">
        <f t="shared" ref="Z94" si="194">ROUNDDOWN(AVERAGE(X93:Y94),1)</f>
        <v>0</v>
      </c>
      <c r="AA94" s="265"/>
      <c r="AB94" s="260">
        <f t="shared" ref="AB94" si="195">ROUNDDOWN(IF(V94=0,0,Z94/V94*100),3)</f>
        <v>0</v>
      </c>
      <c r="AC94" s="261"/>
      <c r="AD94" s="262">
        <v>0</v>
      </c>
      <c r="AE94" s="263"/>
      <c r="AF94" s="264">
        <f t="shared" ref="AF94" si="196">ROUNDDOWN(AVERAGE(AD93:AE94),1)</f>
        <v>0</v>
      </c>
      <c r="AG94" s="265"/>
      <c r="AH94" s="262">
        <v>0</v>
      </c>
      <c r="AI94" s="263"/>
      <c r="AJ94" s="264">
        <f t="shared" ref="AJ94" si="197">ROUNDDOWN(AVERAGE(AH93:AI94),1)</f>
        <v>0</v>
      </c>
      <c r="AK94" s="265"/>
      <c r="AL94" s="262">
        <v>0</v>
      </c>
      <c r="AM94" s="263"/>
      <c r="AN94" s="264">
        <f t="shared" ref="AN94" si="198">ROUNDDOWN(AVERAGE(AL93:AM94),1)</f>
        <v>0</v>
      </c>
      <c r="AO94" s="265"/>
      <c r="AP94" s="260">
        <f>ROUNDDOWN(IF(V94=0,0,AN94/V94*100),3)</f>
        <v>0</v>
      </c>
      <c r="AQ94" s="261"/>
      <c r="AR94" s="349" t="str">
        <f t="shared" ref="AR94" si="199">IF(ISBLANK(A93),"",ROUNDDOWN((V94-(AF94+AJ94+AN94))/V94,5)*100)</f>
        <v/>
      </c>
      <c r="AS94" s="350"/>
      <c r="AV94" t="str">
        <f t="shared" ref="AV94" si="200">B93&amp;-2</f>
        <v>24-2</v>
      </c>
    </row>
    <row r="95" spans="1:48" ht="17.100000000000001" customHeight="1" x14ac:dyDescent="0.25">
      <c r="A95" s="359"/>
      <c r="B95" s="255">
        <v>25</v>
      </c>
      <c r="C95" s="255"/>
      <c r="D95" s="411"/>
      <c r="E95" s="411"/>
      <c r="F95" s="272"/>
      <c r="G95" s="272"/>
      <c r="H95" s="272"/>
      <c r="I95" s="272"/>
      <c r="J95" s="272"/>
      <c r="K95" s="272"/>
      <c r="L95" s="360"/>
      <c r="M95" s="259" t="s">
        <v>58</v>
      </c>
      <c r="N95" s="72">
        <v>0</v>
      </c>
      <c r="O95" s="259" t="s">
        <v>59</v>
      </c>
      <c r="P95" s="351"/>
      <c r="Q95" s="352"/>
      <c r="R95" s="355">
        <f>IF(N96="( )","人",ROUNDDOWN(N96*P95,1))</f>
        <v>0</v>
      </c>
      <c r="S95" s="356"/>
      <c r="T95" s="266">
        <v>0</v>
      </c>
      <c r="U95" s="267"/>
      <c r="V95" s="268"/>
      <c r="W95" s="269"/>
      <c r="X95" s="266">
        <v>0</v>
      </c>
      <c r="Y95" s="267"/>
      <c r="Z95" s="268"/>
      <c r="AA95" s="269"/>
      <c r="AB95" s="258" t="s">
        <v>25</v>
      </c>
      <c r="AC95" s="259"/>
      <c r="AD95" s="266">
        <v>0</v>
      </c>
      <c r="AE95" s="267"/>
      <c r="AF95" s="268"/>
      <c r="AG95" s="269"/>
      <c r="AH95" s="266">
        <v>0</v>
      </c>
      <c r="AI95" s="267"/>
      <c r="AJ95" s="268"/>
      <c r="AK95" s="269"/>
      <c r="AL95" s="266">
        <v>0</v>
      </c>
      <c r="AM95" s="267"/>
      <c r="AN95" s="268"/>
      <c r="AO95" s="269"/>
      <c r="AP95" s="258" t="s">
        <v>107</v>
      </c>
      <c r="AQ95" s="259"/>
      <c r="AR95" s="258" t="s">
        <v>25</v>
      </c>
      <c r="AS95" s="348"/>
      <c r="AV95" t="str">
        <f t="shared" ref="AV95" si="201">B95&amp;-1</f>
        <v>25-1</v>
      </c>
    </row>
    <row r="96" spans="1:48" ht="17.100000000000001" customHeight="1" x14ac:dyDescent="0.25">
      <c r="A96" s="359"/>
      <c r="B96" s="256"/>
      <c r="C96" s="256"/>
      <c r="D96" s="411"/>
      <c r="E96" s="411"/>
      <c r="F96" s="272"/>
      <c r="G96" s="272"/>
      <c r="H96" s="272"/>
      <c r="I96" s="272"/>
      <c r="J96" s="272"/>
      <c r="K96" s="272"/>
      <c r="L96" s="361"/>
      <c r="M96" s="362"/>
      <c r="N96" s="38">
        <v>0</v>
      </c>
      <c r="O96" s="362"/>
      <c r="P96" s="353"/>
      <c r="Q96" s="354"/>
      <c r="R96" s="357"/>
      <c r="S96" s="358"/>
      <c r="T96" s="262">
        <v>0</v>
      </c>
      <c r="U96" s="263"/>
      <c r="V96" s="264">
        <f t="shared" ref="V96" si="202">ROUNDDOWN(AVERAGE(T95:U96),1)</f>
        <v>0</v>
      </c>
      <c r="W96" s="265"/>
      <c r="X96" s="262">
        <v>0</v>
      </c>
      <c r="Y96" s="263"/>
      <c r="Z96" s="264">
        <f t="shared" ref="Z96" si="203">ROUNDDOWN(AVERAGE(X95:Y96),1)</f>
        <v>0</v>
      </c>
      <c r="AA96" s="265"/>
      <c r="AB96" s="260">
        <f t="shared" ref="AB96" si="204">ROUNDDOWN(IF(V96=0,0,Z96/V96*100),3)</f>
        <v>0</v>
      </c>
      <c r="AC96" s="261"/>
      <c r="AD96" s="262">
        <v>0</v>
      </c>
      <c r="AE96" s="263"/>
      <c r="AF96" s="264">
        <f t="shared" ref="AF96" si="205">ROUNDDOWN(AVERAGE(AD95:AE96),1)</f>
        <v>0</v>
      </c>
      <c r="AG96" s="265"/>
      <c r="AH96" s="262">
        <v>0</v>
      </c>
      <c r="AI96" s="263"/>
      <c r="AJ96" s="264">
        <f t="shared" ref="AJ96" si="206">ROUNDDOWN(AVERAGE(AH95:AI96),1)</f>
        <v>0</v>
      </c>
      <c r="AK96" s="265"/>
      <c r="AL96" s="262">
        <v>0</v>
      </c>
      <c r="AM96" s="263"/>
      <c r="AN96" s="264">
        <f t="shared" ref="AN96" si="207">ROUNDDOWN(AVERAGE(AL95:AM96),1)</f>
        <v>0</v>
      </c>
      <c r="AO96" s="265"/>
      <c r="AP96" s="260">
        <f>ROUNDDOWN(IF(V96=0,0,AN96/V96*100),3)</f>
        <v>0</v>
      </c>
      <c r="AQ96" s="261"/>
      <c r="AR96" s="349" t="str">
        <f t="shared" ref="AR96" si="208">IF(ISBLANK(A95),"",ROUNDDOWN((V96-(AF96+AJ96+AN96))/V96,5)*100)</f>
        <v/>
      </c>
      <c r="AS96" s="350"/>
      <c r="AV96" t="str">
        <f t="shared" ref="AV96" si="209">B95&amp;-2</f>
        <v>25-2</v>
      </c>
    </row>
    <row r="97" spans="1:62" ht="17.100000000000001" customHeight="1" x14ac:dyDescent="0.25">
      <c r="A97" s="359"/>
      <c r="B97" s="255">
        <v>26</v>
      </c>
      <c r="C97" s="255"/>
      <c r="D97" s="411"/>
      <c r="E97" s="411"/>
      <c r="F97" s="272"/>
      <c r="G97" s="272"/>
      <c r="H97" s="272"/>
      <c r="I97" s="272"/>
      <c r="J97" s="272"/>
      <c r="K97" s="272"/>
      <c r="L97" s="360"/>
      <c r="M97" s="259" t="s">
        <v>58</v>
      </c>
      <c r="N97" s="72">
        <v>0</v>
      </c>
      <c r="O97" s="259" t="s">
        <v>59</v>
      </c>
      <c r="P97" s="351"/>
      <c r="Q97" s="352"/>
      <c r="R97" s="355">
        <f>IF(N98="( )","人",ROUNDDOWN(N98*P97,1))</f>
        <v>0</v>
      </c>
      <c r="S97" s="356"/>
      <c r="T97" s="266">
        <v>0</v>
      </c>
      <c r="U97" s="267"/>
      <c r="V97" s="268"/>
      <c r="W97" s="269"/>
      <c r="X97" s="266">
        <v>0</v>
      </c>
      <c r="Y97" s="267"/>
      <c r="Z97" s="268"/>
      <c r="AA97" s="269"/>
      <c r="AB97" s="258" t="s">
        <v>25</v>
      </c>
      <c r="AC97" s="259"/>
      <c r="AD97" s="266">
        <v>0</v>
      </c>
      <c r="AE97" s="267"/>
      <c r="AF97" s="268"/>
      <c r="AG97" s="269"/>
      <c r="AH97" s="266">
        <v>0</v>
      </c>
      <c r="AI97" s="267"/>
      <c r="AJ97" s="268"/>
      <c r="AK97" s="269"/>
      <c r="AL97" s="266">
        <v>0</v>
      </c>
      <c r="AM97" s="267"/>
      <c r="AN97" s="268"/>
      <c r="AO97" s="269"/>
      <c r="AP97" s="258" t="s">
        <v>25</v>
      </c>
      <c r="AQ97" s="259"/>
      <c r="AR97" s="258" t="s">
        <v>25</v>
      </c>
      <c r="AS97" s="348"/>
      <c r="AV97" t="str">
        <f t="shared" ref="AV97" si="210">B97&amp;-1</f>
        <v>26-1</v>
      </c>
    </row>
    <row r="98" spans="1:62" ht="17.100000000000001" customHeight="1" x14ac:dyDescent="0.25">
      <c r="A98" s="359"/>
      <c r="B98" s="256"/>
      <c r="C98" s="256"/>
      <c r="D98" s="411"/>
      <c r="E98" s="411"/>
      <c r="F98" s="272"/>
      <c r="G98" s="272"/>
      <c r="H98" s="272"/>
      <c r="I98" s="272"/>
      <c r="J98" s="272"/>
      <c r="K98" s="272"/>
      <c r="L98" s="361"/>
      <c r="M98" s="362"/>
      <c r="N98" s="38">
        <v>0</v>
      </c>
      <c r="O98" s="362"/>
      <c r="P98" s="353"/>
      <c r="Q98" s="354"/>
      <c r="R98" s="357"/>
      <c r="S98" s="358"/>
      <c r="T98" s="262">
        <v>0</v>
      </c>
      <c r="U98" s="263"/>
      <c r="V98" s="264">
        <f t="shared" ref="V98" si="211">ROUNDDOWN(AVERAGE(T97:U98),1)</f>
        <v>0</v>
      </c>
      <c r="W98" s="265"/>
      <c r="X98" s="262">
        <v>0</v>
      </c>
      <c r="Y98" s="263"/>
      <c r="Z98" s="264">
        <f t="shared" ref="Z98" si="212">ROUNDDOWN(AVERAGE(X97:Y98),1)</f>
        <v>0</v>
      </c>
      <c r="AA98" s="265"/>
      <c r="AB98" s="260">
        <f t="shared" ref="AB98" si="213">ROUNDDOWN(IF(V98=0,0,Z98/V98*100),3)</f>
        <v>0</v>
      </c>
      <c r="AC98" s="261"/>
      <c r="AD98" s="262">
        <v>0</v>
      </c>
      <c r="AE98" s="263"/>
      <c r="AF98" s="264">
        <f t="shared" ref="AF98" si="214">ROUNDDOWN(AVERAGE(AD97:AE98),1)</f>
        <v>0</v>
      </c>
      <c r="AG98" s="265"/>
      <c r="AH98" s="262">
        <v>0</v>
      </c>
      <c r="AI98" s="263"/>
      <c r="AJ98" s="264">
        <f t="shared" ref="AJ98" si="215">ROUNDDOWN(AVERAGE(AH97:AI98),1)</f>
        <v>0</v>
      </c>
      <c r="AK98" s="265"/>
      <c r="AL98" s="262">
        <v>0</v>
      </c>
      <c r="AM98" s="263"/>
      <c r="AN98" s="264">
        <f t="shared" ref="AN98" si="216">ROUNDDOWN(AVERAGE(AL97:AM98),1)</f>
        <v>0</v>
      </c>
      <c r="AO98" s="265"/>
      <c r="AP98" s="260">
        <f>ROUNDDOWN(IF(V98=0,0,AN98/V98*100),3)</f>
        <v>0</v>
      </c>
      <c r="AQ98" s="261"/>
      <c r="AR98" s="349" t="str">
        <f t="shared" ref="AR98" si="217">IF(ISBLANK(A97),"",ROUNDDOWN((V98-(AF98+AJ98+AN98))/V98,5)*100)</f>
        <v/>
      </c>
      <c r="AS98" s="350"/>
      <c r="AV98" t="str">
        <f t="shared" ref="AV98" si="218">B97&amp;-2</f>
        <v>26-2</v>
      </c>
    </row>
    <row r="99" spans="1:62" ht="17.100000000000001" customHeight="1" x14ac:dyDescent="0.25">
      <c r="A99" s="359"/>
      <c r="B99" s="255">
        <v>27</v>
      </c>
      <c r="C99" s="255"/>
      <c r="D99" s="411"/>
      <c r="E99" s="411"/>
      <c r="F99" s="272"/>
      <c r="G99" s="272"/>
      <c r="H99" s="272"/>
      <c r="I99" s="272"/>
      <c r="J99" s="272"/>
      <c r="K99" s="272"/>
      <c r="L99" s="360"/>
      <c r="M99" s="259" t="s">
        <v>58</v>
      </c>
      <c r="N99" s="72">
        <v>0</v>
      </c>
      <c r="O99" s="259" t="s">
        <v>59</v>
      </c>
      <c r="P99" s="351"/>
      <c r="Q99" s="352"/>
      <c r="R99" s="355">
        <f>IF(N100="( )","人",ROUNDDOWN(N100*P99,1))</f>
        <v>0</v>
      </c>
      <c r="S99" s="356"/>
      <c r="T99" s="266">
        <v>0</v>
      </c>
      <c r="U99" s="267"/>
      <c r="V99" s="268"/>
      <c r="W99" s="269"/>
      <c r="X99" s="266">
        <v>0</v>
      </c>
      <c r="Y99" s="267"/>
      <c r="Z99" s="268"/>
      <c r="AA99" s="269"/>
      <c r="AB99" s="258" t="s">
        <v>25</v>
      </c>
      <c r="AC99" s="259"/>
      <c r="AD99" s="266">
        <v>0</v>
      </c>
      <c r="AE99" s="267"/>
      <c r="AF99" s="268"/>
      <c r="AG99" s="269"/>
      <c r="AH99" s="266">
        <v>0</v>
      </c>
      <c r="AI99" s="267"/>
      <c r="AJ99" s="268"/>
      <c r="AK99" s="269"/>
      <c r="AL99" s="266">
        <v>0</v>
      </c>
      <c r="AM99" s="267"/>
      <c r="AN99" s="268"/>
      <c r="AO99" s="269"/>
      <c r="AP99" s="258" t="s">
        <v>107</v>
      </c>
      <c r="AQ99" s="259"/>
      <c r="AR99" s="258" t="s">
        <v>25</v>
      </c>
      <c r="AS99" s="348"/>
      <c r="AV99" t="str">
        <f t="shared" ref="AV99" si="219">B99&amp;-1</f>
        <v>27-1</v>
      </c>
    </row>
    <row r="100" spans="1:62" ht="17.100000000000001" customHeight="1" x14ac:dyDescent="0.25">
      <c r="A100" s="359"/>
      <c r="B100" s="256"/>
      <c r="C100" s="256"/>
      <c r="D100" s="411"/>
      <c r="E100" s="411"/>
      <c r="F100" s="272"/>
      <c r="G100" s="272"/>
      <c r="H100" s="272"/>
      <c r="I100" s="272"/>
      <c r="J100" s="272"/>
      <c r="K100" s="272"/>
      <c r="L100" s="361"/>
      <c r="M100" s="362"/>
      <c r="N100" s="38">
        <v>0</v>
      </c>
      <c r="O100" s="362"/>
      <c r="P100" s="353"/>
      <c r="Q100" s="354"/>
      <c r="R100" s="357"/>
      <c r="S100" s="358"/>
      <c r="T100" s="262">
        <v>0</v>
      </c>
      <c r="U100" s="263"/>
      <c r="V100" s="264">
        <f t="shared" ref="V100" si="220">ROUNDDOWN(AVERAGE(T99:U100),1)</f>
        <v>0</v>
      </c>
      <c r="W100" s="265"/>
      <c r="X100" s="262">
        <v>0</v>
      </c>
      <c r="Y100" s="263"/>
      <c r="Z100" s="264">
        <f t="shared" ref="Z100" si="221">ROUNDDOWN(AVERAGE(X99:Y100),1)</f>
        <v>0</v>
      </c>
      <c r="AA100" s="265"/>
      <c r="AB100" s="260">
        <f t="shared" ref="AB100" si="222">ROUNDDOWN(IF(V100=0,0,Z100/V100*100),3)</f>
        <v>0</v>
      </c>
      <c r="AC100" s="261"/>
      <c r="AD100" s="262">
        <v>0</v>
      </c>
      <c r="AE100" s="263"/>
      <c r="AF100" s="264">
        <f t="shared" ref="AF100" si="223">ROUNDDOWN(AVERAGE(AD99:AE100),1)</f>
        <v>0</v>
      </c>
      <c r="AG100" s="265"/>
      <c r="AH100" s="262">
        <v>0</v>
      </c>
      <c r="AI100" s="263"/>
      <c r="AJ100" s="264">
        <f t="shared" ref="AJ100" si="224">ROUNDDOWN(AVERAGE(AH99:AI100),1)</f>
        <v>0</v>
      </c>
      <c r="AK100" s="265"/>
      <c r="AL100" s="262">
        <v>0</v>
      </c>
      <c r="AM100" s="263"/>
      <c r="AN100" s="264">
        <f t="shared" ref="AN100" si="225">ROUNDDOWN(AVERAGE(AL99:AM100),1)</f>
        <v>0</v>
      </c>
      <c r="AO100" s="265"/>
      <c r="AP100" s="260">
        <f>ROUNDDOWN(IF(V100=0,0,AN100/V100*100),3)</f>
        <v>0</v>
      </c>
      <c r="AQ100" s="261"/>
      <c r="AR100" s="349" t="str">
        <f t="shared" ref="AR100" si="226">IF(ISBLANK(A99),"",ROUNDDOWN((V100-(AF100+AJ100+AN100))/V100,5)*100)</f>
        <v/>
      </c>
      <c r="AS100" s="350"/>
      <c r="AV100" t="str">
        <f t="shared" ref="AV100" si="227">B99&amp;-2</f>
        <v>27-2</v>
      </c>
    </row>
    <row r="101" spans="1:62" ht="17.100000000000001" customHeight="1" x14ac:dyDescent="0.25">
      <c r="A101" s="359"/>
      <c r="B101" s="255">
        <v>28</v>
      </c>
      <c r="C101" s="255"/>
      <c r="D101" s="411"/>
      <c r="E101" s="411"/>
      <c r="F101" s="272"/>
      <c r="G101" s="272"/>
      <c r="H101" s="272"/>
      <c r="I101" s="272"/>
      <c r="J101" s="272"/>
      <c r="K101" s="272"/>
      <c r="L101" s="360"/>
      <c r="M101" s="259" t="s">
        <v>58</v>
      </c>
      <c r="N101" s="72">
        <v>0</v>
      </c>
      <c r="O101" s="259" t="s">
        <v>59</v>
      </c>
      <c r="P101" s="351"/>
      <c r="Q101" s="352"/>
      <c r="R101" s="355">
        <f>IF(N102="( )","人",ROUNDDOWN(N102*P101,1))</f>
        <v>0</v>
      </c>
      <c r="S101" s="356"/>
      <c r="T101" s="266">
        <v>0</v>
      </c>
      <c r="U101" s="267"/>
      <c r="V101" s="268"/>
      <c r="W101" s="269"/>
      <c r="X101" s="266">
        <v>0</v>
      </c>
      <c r="Y101" s="267"/>
      <c r="Z101" s="268"/>
      <c r="AA101" s="269"/>
      <c r="AB101" s="258" t="s">
        <v>25</v>
      </c>
      <c r="AC101" s="259"/>
      <c r="AD101" s="266">
        <v>0</v>
      </c>
      <c r="AE101" s="267"/>
      <c r="AF101" s="268"/>
      <c r="AG101" s="269"/>
      <c r="AH101" s="266">
        <v>0</v>
      </c>
      <c r="AI101" s="267"/>
      <c r="AJ101" s="268"/>
      <c r="AK101" s="269"/>
      <c r="AL101" s="266">
        <v>0</v>
      </c>
      <c r="AM101" s="267"/>
      <c r="AN101" s="268"/>
      <c r="AO101" s="269"/>
      <c r="AP101" s="258" t="s">
        <v>107</v>
      </c>
      <c r="AQ101" s="259"/>
      <c r="AR101" s="258" t="s">
        <v>25</v>
      </c>
      <c r="AS101" s="348"/>
      <c r="AV101" t="str">
        <f t="shared" ref="AV101" si="228">B101&amp;-1</f>
        <v>28-1</v>
      </c>
    </row>
    <row r="102" spans="1:62" ht="17.100000000000001" customHeight="1" x14ac:dyDescent="0.25">
      <c r="A102" s="359"/>
      <c r="B102" s="256"/>
      <c r="C102" s="256"/>
      <c r="D102" s="411"/>
      <c r="E102" s="411"/>
      <c r="F102" s="272"/>
      <c r="G102" s="272"/>
      <c r="H102" s="272"/>
      <c r="I102" s="272"/>
      <c r="J102" s="272"/>
      <c r="K102" s="272"/>
      <c r="L102" s="361"/>
      <c r="M102" s="362"/>
      <c r="N102" s="38">
        <v>0</v>
      </c>
      <c r="O102" s="362"/>
      <c r="P102" s="353"/>
      <c r="Q102" s="354"/>
      <c r="R102" s="357"/>
      <c r="S102" s="358"/>
      <c r="T102" s="262">
        <v>0</v>
      </c>
      <c r="U102" s="263"/>
      <c r="V102" s="264">
        <f t="shared" ref="V102" si="229">ROUNDDOWN(AVERAGE(T101:U102),1)</f>
        <v>0</v>
      </c>
      <c r="W102" s="265"/>
      <c r="X102" s="262">
        <v>0</v>
      </c>
      <c r="Y102" s="263"/>
      <c r="Z102" s="264">
        <f t="shared" ref="Z102" si="230">ROUNDDOWN(AVERAGE(X101:Y102),1)</f>
        <v>0</v>
      </c>
      <c r="AA102" s="265"/>
      <c r="AB102" s="260">
        <f t="shared" ref="AB102" si="231">ROUNDDOWN(IF(V102=0,0,Z102/V102*100),3)</f>
        <v>0</v>
      </c>
      <c r="AC102" s="261"/>
      <c r="AD102" s="262">
        <v>0</v>
      </c>
      <c r="AE102" s="263"/>
      <c r="AF102" s="264">
        <f t="shared" ref="AF102" si="232">ROUNDDOWN(AVERAGE(AD101:AE102),1)</f>
        <v>0</v>
      </c>
      <c r="AG102" s="265"/>
      <c r="AH102" s="262">
        <v>0</v>
      </c>
      <c r="AI102" s="263"/>
      <c r="AJ102" s="264">
        <f t="shared" ref="AJ102" si="233">ROUNDDOWN(AVERAGE(AH101:AI102),1)</f>
        <v>0</v>
      </c>
      <c r="AK102" s="265"/>
      <c r="AL102" s="262">
        <v>0</v>
      </c>
      <c r="AM102" s="263"/>
      <c r="AN102" s="264">
        <f t="shared" ref="AN102" si="234">ROUNDDOWN(AVERAGE(AL101:AM102),1)</f>
        <v>0</v>
      </c>
      <c r="AO102" s="265"/>
      <c r="AP102" s="260">
        <f>ROUNDDOWN(IF(V102=0,0,AN102/V102*100),3)</f>
        <v>0</v>
      </c>
      <c r="AQ102" s="261"/>
      <c r="AR102" s="349" t="str">
        <f t="shared" ref="AR102" si="235">IF(ISBLANK(A101),"",ROUNDDOWN((V102-(AF102+AJ102+AN102))/V102,5)*100)</f>
        <v/>
      </c>
      <c r="AS102" s="350"/>
      <c r="AV102" t="str">
        <f t="shared" ref="AV102" si="236">B101&amp;-2</f>
        <v>28-2</v>
      </c>
    </row>
    <row r="103" spans="1:62" ht="17.100000000000001" customHeight="1" x14ac:dyDescent="0.25">
      <c r="A103" s="359"/>
      <c r="B103" s="255">
        <v>29</v>
      </c>
      <c r="C103" s="255"/>
      <c r="D103" s="411"/>
      <c r="E103" s="411"/>
      <c r="F103" s="272"/>
      <c r="G103" s="272"/>
      <c r="H103" s="272"/>
      <c r="I103" s="272"/>
      <c r="J103" s="272"/>
      <c r="K103" s="272"/>
      <c r="L103" s="360"/>
      <c r="M103" s="259" t="s">
        <v>58</v>
      </c>
      <c r="N103" s="72">
        <v>0</v>
      </c>
      <c r="O103" s="259" t="s">
        <v>59</v>
      </c>
      <c r="P103" s="351"/>
      <c r="Q103" s="352"/>
      <c r="R103" s="355">
        <f>IF(N104="( )","人",ROUNDDOWN(N104*P103,1))</f>
        <v>0</v>
      </c>
      <c r="S103" s="356"/>
      <c r="T103" s="266">
        <v>0</v>
      </c>
      <c r="U103" s="267"/>
      <c r="V103" s="268"/>
      <c r="W103" s="269"/>
      <c r="X103" s="266">
        <v>0</v>
      </c>
      <c r="Y103" s="267"/>
      <c r="Z103" s="268"/>
      <c r="AA103" s="269"/>
      <c r="AB103" s="258" t="s">
        <v>25</v>
      </c>
      <c r="AC103" s="259"/>
      <c r="AD103" s="266">
        <v>0</v>
      </c>
      <c r="AE103" s="267"/>
      <c r="AF103" s="268"/>
      <c r="AG103" s="269"/>
      <c r="AH103" s="266">
        <v>0</v>
      </c>
      <c r="AI103" s="267"/>
      <c r="AJ103" s="268"/>
      <c r="AK103" s="269"/>
      <c r="AL103" s="266">
        <v>0</v>
      </c>
      <c r="AM103" s="267"/>
      <c r="AN103" s="268"/>
      <c r="AO103" s="269"/>
      <c r="AP103" s="258" t="s">
        <v>107</v>
      </c>
      <c r="AQ103" s="259"/>
      <c r="AR103" s="258" t="s">
        <v>25</v>
      </c>
      <c r="AS103" s="348"/>
      <c r="AV103" t="str">
        <f t="shared" ref="AV103" si="237">B103&amp;-1</f>
        <v>29-1</v>
      </c>
    </row>
    <row r="104" spans="1:62" ht="17.100000000000001" customHeight="1" x14ac:dyDescent="0.25">
      <c r="A104" s="359"/>
      <c r="B104" s="256"/>
      <c r="C104" s="256"/>
      <c r="D104" s="411"/>
      <c r="E104" s="411"/>
      <c r="F104" s="272"/>
      <c r="G104" s="272"/>
      <c r="H104" s="272"/>
      <c r="I104" s="272"/>
      <c r="J104" s="272"/>
      <c r="K104" s="272"/>
      <c r="L104" s="361"/>
      <c r="M104" s="362"/>
      <c r="N104" s="38">
        <v>0</v>
      </c>
      <c r="O104" s="362"/>
      <c r="P104" s="353"/>
      <c r="Q104" s="354"/>
      <c r="R104" s="357"/>
      <c r="S104" s="358"/>
      <c r="T104" s="262">
        <v>0</v>
      </c>
      <c r="U104" s="263"/>
      <c r="V104" s="264">
        <f t="shared" ref="V104" si="238">ROUNDDOWN(AVERAGE(T103:U104),1)</f>
        <v>0</v>
      </c>
      <c r="W104" s="265"/>
      <c r="X104" s="262">
        <v>0</v>
      </c>
      <c r="Y104" s="263"/>
      <c r="Z104" s="264">
        <f t="shared" ref="Z104" si="239">ROUNDDOWN(AVERAGE(X103:Y104),1)</f>
        <v>0</v>
      </c>
      <c r="AA104" s="265"/>
      <c r="AB104" s="260">
        <f t="shared" ref="AB104" si="240">ROUNDDOWN(IF(V104=0,0,Z104/V104*100),3)</f>
        <v>0</v>
      </c>
      <c r="AC104" s="261"/>
      <c r="AD104" s="262">
        <v>0</v>
      </c>
      <c r="AE104" s="263"/>
      <c r="AF104" s="264">
        <f t="shared" ref="AF104" si="241">ROUNDDOWN(AVERAGE(AD103:AE104),1)</f>
        <v>0</v>
      </c>
      <c r="AG104" s="265"/>
      <c r="AH104" s="262">
        <v>0</v>
      </c>
      <c r="AI104" s="263"/>
      <c r="AJ104" s="264">
        <f t="shared" ref="AJ104" si="242">ROUNDDOWN(AVERAGE(AH103:AI104),1)</f>
        <v>0</v>
      </c>
      <c r="AK104" s="265"/>
      <c r="AL104" s="262">
        <v>0</v>
      </c>
      <c r="AM104" s="263"/>
      <c r="AN104" s="264">
        <f t="shared" ref="AN104" si="243">ROUNDDOWN(AVERAGE(AL103:AM104),1)</f>
        <v>0</v>
      </c>
      <c r="AO104" s="265"/>
      <c r="AP104" s="260">
        <f>ROUNDDOWN(IF(V104=0,0,AN104/V104*100),3)</f>
        <v>0</v>
      </c>
      <c r="AQ104" s="261"/>
      <c r="AR104" s="349" t="str">
        <f t="shared" ref="AR104" si="244">IF(ISBLANK(A103),"",ROUNDDOWN((V104-(AF104+AJ104+AN104))/V104,5)*100)</f>
        <v/>
      </c>
      <c r="AS104" s="350"/>
      <c r="AV104" t="str">
        <f t="shared" ref="AV104" si="245">B103&amp;-2</f>
        <v>29-2</v>
      </c>
    </row>
    <row r="105" spans="1:62" ht="17.100000000000001" customHeight="1" x14ac:dyDescent="0.25">
      <c r="A105" s="359"/>
      <c r="B105" s="255">
        <v>30</v>
      </c>
      <c r="C105" s="255"/>
      <c r="D105" s="411"/>
      <c r="E105" s="411"/>
      <c r="F105" s="272"/>
      <c r="G105" s="272"/>
      <c r="H105" s="272"/>
      <c r="I105" s="272"/>
      <c r="J105" s="272"/>
      <c r="K105" s="272"/>
      <c r="L105" s="360"/>
      <c r="M105" s="259" t="s">
        <v>58</v>
      </c>
      <c r="N105" s="72">
        <v>0</v>
      </c>
      <c r="O105" s="259" t="s">
        <v>59</v>
      </c>
      <c r="P105" s="351"/>
      <c r="Q105" s="352"/>
      <c r="R105" s="355">
        <f>IF(N106="( )","人",ROUNDDOWN(N106*P105,1))</f>
        <v>0</v>
      </c>
      <c r="S105" s="356"/>
      <c r="T105" s="266">
        <v>0</v>
      </c>
      <c r="U105" s="267"/>
      <c r="V105" s="268"/>
      <c r="W105" s="269"/>
      <c r="X105" s="266">
        <v>0</v>
      </c>
      <c r="Y105" s="267"/>
      <c r="Z105" s="268"/>
      <c r="AA105" s="269"/>
      <c r="AB105" s="258" t="s">
        <v>25</v>
      </c>
      <c r="AC105" s="259"/>
      <c r="AD105" s="266">
        <v>0</v>
      </c>
      <c r="AE105" s="267"/>
      <c r="AF105" s="268"/>
      <c r="AG105" s="269"/>
      <c r="AH105" s="266">
        <v>0</v>
      </c>
      <c r="AI105" s="267"/>
      <c r="AJ105" s="268"/>
      <c r="AK105" s="269"/>
      <c r="AL105" s="266">
        <v>0</v>
      </c>
      <c r="AM105" s="267"/>
      <c r="AN105" s="268"/>
      <c r="AO105" s="269"/>
      <c r="AP105" s="258" t="s">
        <v>107</v>
      </c>
      <c r="AQ105" s="259"/>
      <c r="AR105" s="258" t="s">
        <v>25</v>
      </c>
      <c r="AS105" s="348"/>
      <c r="AV105" t="str">
        <f t="shared" ref="AV105" si="246">B105&amp;-1</f>
        <v>30-1</v>
      </c>
    </row>
    <row r="106" spans="1:62" ht="17.100000000000001" customHeight="1" thickBot="1" x14ac:dyDescent="0.3">
      <c r="A106" s="395"/>
      <c r="B106" s="256"/>
      <c r="C106" s="257"/>
      <c r="D106" s="412"/>
      <c r="E106" s="412"/>
      <c r="F106" s="443"/>
      <c r="G106" s="443"/>
      <c r="H106" s="443"/>
      <c r="I106" s="443"/>
      <c r="J106" s="443"/>
      <c r="K106" s="443"/>
      <c r="L106" s="396"/>
      <c r="M106" s="397"/>
      <c r="N106" s="44">
        <v>0</v>
      </c>
      <c r="O106" s="397"/>
      <c r="P106" s="454"/>
      <c r="Q106" s="455"/>
      <c r="R106" s="440"/>
      <c r="S106" s="441"/>
      <c r="T106" s="398">
        <v>0</v>
      </c>
      <c r="U106" s="399"/>
      <c r="V106" s="400">
        <f t="shared" ref="V106" si="247">ROUNDDOWN(AVERAGE(T105:U106),1)</f>
        <v>0</v>
      </c>
      <c r="W106" s="401"/>
      <c r="X106" s="398">
        <v>0</v>
      </c>
      <c r="Y106" s="399"/>
      <c r="Z106" s="400">
        <f t="shared" ref="Z106" si="248">ROUNDDOWN(AVERAGE(X105:Y106),1)</f>
        <v>0</v>
      </c>
      <c r="AA106" s="401"/>
      <c r="AB106" s="260">
        <f t="shared" ref="AB106" si="249">ROUNDDOWN(IF(V106=0,0,Z106/V106*100),3)</f>
        <v>0</v>
      </c>
      <c r="AC106" s="261"/>
      <c r="AD106" s="398">
        <v>0</v>
      </c>
      <c r="AE106" s="399"/>
      <c r="AF106" s="400">
        <f>ROUNDDOWN(AVERAGE(AD105:AE106),1)</f>
        <v>0</v>
      </c>
      <c r="AG106" s="401"/>
      <c r="AH106" s="398">
        <v>0</v>
      </c>
      <c r="AI106" s="399"/>
      <c r="AJ106" s="400">
        <f t="shared" ref="AJ106" si="250">ROUNDDOWN(AVERAGE(AH105:AI106),1)</f>
        <v>0</v>
      </c>
      <c r="AK106" s="401"/>
      <c r="AL106" s="398">
        <v>0</v>
      </c>
      <c r="AM106" s="399"/>
      <c r="AN106" s="400">
        <f t="shared" ref="AN106" si="251">ROUNDDOWN(AVERAGE(AL105:AM106),1)</f>
        <v>0</v>
      </c>
      <c r="AO106" s="401"/>
      <c r="AP106" s="402">
        <f>ROUNDDOWN(IF(V106=0,0,AN106/V106*100),3)</f>
        <v>0</v>
      </c>
      <c r="AQ106" s="403"/>
      <c r="AR106" s="349" t="str">
        <f t="shared" ref="AR106" si="252">IF(ISBLANK(A105),"",ROUNDDOWN((V106-(AF106+AJ106+AN106))/V106,5)*100)</f>
        <v/>
      </c>
      <c r="AS106" s="350"/>
      <c r="AV106" t="str">
        <f t="shared" ref="AV106" si="253">B105&amp;-2</f>
        <v>30-2</v>
      </c>
    </row>
    <row r="107" spans="1:62" ht="17.100000000000001" customHeight="1" thickTop="1" x14ac:dyDescent="0.25">
      <c r="A107" s="461" t="s">
        <v>1</v>
      </c>
      <c r="B107" s="462"/>
      <c r="C107" s="463"/>
      <c r="D107" s="413" t="s">
        <v>143</v>
      </c>
      <c r="E107" s="413"/>
      <c r="F107" s="391"/>
      <c r="G107" s="392"/>
      <c r="H107" s="391"/>
      <c r="I107" s="392"/>
      <c r="J107" s="391"/>
      <c r="K107" s="392"/>
      <c r="L107" s="391"/>
      <c r="M107" s="392"/>
      <c r="N107" s="391"/>
      <c r="O107" s="392"/>
      <c r="P107" s="391"/>
      <c r="Q107" s="392"/>
      <c r="R107" s="391"/>
      <c r="S107" s="392"/>
      <c r="T107" s="387">
        <f>IF(ISBLANK($D$11),"往　　　km",T47+T49+T51+T53+T55+T57+T59+T61+T63+T65+T67+T69+T71+T73+T75+T77+T79+T81+T83+T85+T87+T89+T91+T93+T95+T97+T99+T101+T103+T105)</f>
        <v>0</v>
      </c>
      <c r="U107" s="388"/>
      <c r="V107" s="389"/>
      <c r="W107" s="390"/>
      <c r="X107" s="387">
        <f>IF(ISBLANK($D$11),"往　　　km",X47+X49+X51+X53+X55+X57+X59+X61+X63+X65+X67+X69+X71+X73+X75+X77+X79+X81+X83+X85+X87+X89+X91+X93+X95+X97+X99+X101+X103+X105)</f>
        <v>0</v>
      </c>
      <c r="Y107" s="388"/>
      <c r="Z107" s="389"/>
      <c r="AA107" s="390"/>
      <c r="AB107" s="226"/>
      <c r="AC107" s="227"/>
      <c r="AD107" s="387">
        <f>IF(ISBLANK($D$11),"往　　　km",AD47+AD49+AD51+AD53+AD55+AD57+AD59+AD61+AD63+AD65+AD67+AD69+AD71+AD73+AD75+AD77+AD79+AD81+AD83+AD85+AD87+AD89+AD91+AD93+AD95+AD97+AD99+AD101+AD103+AD105)</f>
        <v>0</v>
      </c>
      <c r="AE107" s="388"/>
      <c r="AF107" s="389"/>
      <c r="AG107" s="390"/>
      <c r="AH107" s="387">
        <f>IF(ISBLANK($D$11),"往　　　km",AH47+AH49+AH51+AH53+AH55+AH57+AH59+AH61+AH63+AH65+AH67+AH69+AH71+AH73+AH75+AH77+AH79+AH81+AH83+AH85+AH87+AH89+AH91+AH93+AH95+AH97+AH99+AH101+AH103+AH105)</f>
        <v>0</v>
      </c>
      <c r="AI107" s="388"/>
      <c r="AJ107" s="389"/>
      <c r="AK107" s="390"/>
      <c r="AL107" s="387">
        <f>IF(ISBLANK($D$11),"往　　　km",AL47+AL49+AL51+AL53+AL55+AL57+AL59+AL61+AL63+AL65+AL67+AL69+AL71+AL73+AL75+AL77+AL79+AL81+AL83+AL85+AL87+AL89+AL91+AL93+AL95+AL97+AL99+AL101+AL103+AL105)</f>
        <v>0</v>
      </c>
      <c r="AM107" s="388"/>
      <c r="AN107" s="389"/>
      <c r="AO107" s="390"/>
      <c r="AP107" s="226"/>
      <c r="AQ107" s="227"/>
      <c r="AR107" s="226"/>
      <c r="AS107" s="380"/>
    </row>
    <row r="108" spans="1:62" ht="17.100000000000001" customHeight="1" thickBot="1" x14ac:dyDescent="0.3">
      <c r="A108" s="464"/>
      <c r="B108" s="465"/>
      <c r="C108" s="466"/>
      <c r="D108" s="414"/>
      <c r="E108" s="414"/>
      <c r="F108" s="393"/>
      <c r="G108" s="394"/>
      <c r="H108" s="393"/>
      <c r="I108" s="394"/>
      <c r="J108" s="393"/>
      <c r="K108" s="394"/>
      <c r="L108" s="393"/>
      <c r="M108" s="394"/>
      <c r="N108" s="393"/>
      <c r="O108" s="394"/>
      <c r="P108" s="393"/>
      <c r="Q108" s="394"/>
      <c r="R108" s="393"/>
      <c r="S108" s="394"/>
      <c r="T108" s="382">
        <f>IF(ISBLANK($D$11),"復　　　km",T48+T50+T52+T54+T56+T58+T60+T62+T64+T66+T68+T70+T72+T74+T76+T78+T80+T82+T84+T86+T88+T90+T92+T94+T96+T98+T100+T102+T104+T106)</f>
        <v>0</v>
      </c>
      <c r="U108" s="383"/>
      <c r="V108" s="384">
        <f>IF(ISBLANK($D$11),"km",V48+V50+V52+V54+V56+V58+V60+V62+V64+V66+V68+V70+V72+V74+V76+V78+V80+V82+V84+V86+V88+V90+V92+V94+V96+V98+V100+V102+V104+V106)</f>
        <v>0</v>
      </c>
      <c r="W108" s="385"/>
      <c r="X108" s="382">
        <f>IF(ISBLANK($D$11),"復　　　km",X48+X50+X52+X54+X56+X58+X60+X62+X64+X66+X68+X70+X72+X74+X76+X78+X80+X82+X84+X86+X88+X90+X92+X94+X96+X98+X100+X102+X104+X106)</f>
        <v>0</v>
      </c>
      <c r="Y108" s="383"/>
      <c r="Z108" s="384">
        <f>IF(ISBLANK($D$11),"km",Z48+Z50+Z52+Z54+Z56+Z58+Z60+Z62+Z64+Z66+Z68+Z70+Z72+Z74+Z76+Z78+Z80+Z82+Z84+Z86+Z88+Z90+Z92+Z94+Z96+Z98+Z100+Z102+Z104+Z106)</f>
        <v>0</v>
      </c>
      <c r="AA108" s="385"/>
      <c r="AB108" s="228"/>
      <c r="AC108" s="229"/>
      <c r="AD108" s="382">
        <f>IF(ISBLANK($D$11),"復　　　km",AD48+AD50+AD52+AD54+AD56+AD58+AD60+AD62+AD64+AD66+AD68+AD70+AD72+AD74+AD76+AD78+AD80+AD82+AD84+AD86+AD88+AD90+AD92+AD94+AD96+AD98+AD100+AD102+AD104+AD106)</f>
        <v>0</v>
      </c>
      <c r="AE108" s="383"/>
      <c r="AF108" s="384">
        <f>IF(ISBLANK($D$11),"km",AF48+AF50+AF52+AF54+AF56+AF58+AF60+AF62+AF64+AF66+AF68+AF70+AF72+AF74+AF76+AF78+AF80+AF82+AF84+AF86+AF88+AF90+AF92+AF94+AF96+AF98+AF100+AF102+AF104+AF106)</f>
        <v>0</v>
      </c>
      <c r="AG108" s="385"/>
      <c r="AH108" s="382">
        <f>IF(ISBLANK($D$11),"復　　　km",AH48+AH50+AH52+AH54+AH56+AH58+AH60+AH62+AH64+AH66+AH68+AH70+AH72+AH74+AH76+AH78+AH80+AH82+AH84+AH86+AH88+AH90+AH92+AH94+AH96+AH98+AH100+AH102+AH104+AH106)</f>
        <v>0</v>
      </c>
      <c r="AI108" s="383"/>
      <c r="AJ108" s="384">
        <f>IF(ISBLANK($D$11),"km",AJ48+AJ50+AJ52+AJ54+AJ56+AJ58+AJ60+AJ62+AJ64+AJ66+AJ68+AJ70+AJ72+AJ74+AJ76+AJ78+AJ80+AJ82+AJ84+AJ86+AJ88+AJ90+AJ92+AJ94+AJ96+AJ98+AJ100+AJ102+AJ104+AJ106)</f>
        <v>0</v>
      </c>
      <c r="AK108" s="385"/>
      <c r="AL108" s="382">
        <f>IF(ISBLANK($D$11),"復　　　km",AL48+AL50+AL52+AL54+AL56+AL58+AL60+AL62+AL64+AL66+AL68+AL70+AL72+AL74+AL76+AL78+AL80+AL82+AL84+AL86+AL88+AL90+AL92+AL94+AL96+AL98+AL100+AL102+AL104+AL106)</f>
        <v>0</v>
      </c>
      <c r="AM108" s="383"/>
      <c r="AN108" s="384">
        <f>IF(ISBLANK($D$11),"km",AN48+AN50+AN52+AN54+AN56+AN58+AN60+AN62+AN64+AN66+AN68+AN70+AN72+AN74+AN76+AN78+AN80+AN82+AN84+AN86+AN88+AN90+AN92+AN94+AN96+AN98+AN100+AN102+AN104+AN106)</f>
        <v>0</v>
      </c>
      <c r="AO108" s="385"/>
      <c r="AP108" s="228"/>
      <c r="AQ108" s="229"/>
      <c r="AR108" s="228"/>
      <c r="AS108" s="381"/>
    </row>
    <row r="109" spans="1:62" ht="15" customHeight="1" x14ac:dyDescent="0.25"/>
    <row r="110" spans="1:62" ht="15" customHeight="1" thickBot="1" x14ac:dyDescent="0.3">
      <c r="A110" t="s">
        <v>111</v>
      </c>
    </row>
    <row r="111" spans="1:62" s="1" customFormat="1" ht="40.5" customHeight="1" x14ac:dyDescent="0.25">
      <c r="A111" s="364" t="s">
        <v>0</v>
      </c>
      <c r="B111" s="367" t="s">
        <v>2</v>
      </c>
      <c r="C111" s="367" t="s">
        <v>122</v>
      </c>
      <c r="D111" s="211" t="s">
        <v>123</v>
      </c>
      <c r="E111" s="213"/>
      <c r="F111" s="211" t="s">
        <v>61</v>
      </c>
      <c r="G111" s="213"/>
      <c r="H111" s="211" t="s">
        <v>62</v>
      </c>
      <c r="I111" s="212"/>
      <c r="J111" s="213"/>
      <c r="K111" s="53"/>
      <c r="L111" s="53"/>
      <c r="M111" s="249" t="s">
        <v>137</v>
      </c>
      <c r="N111" s="249"/>
      <c r="O111" s="249"/>
      <c r="P111" s="249"/>
      <c r="Q111" s="249"/>
      <c r="R111" s="249"/>
      <c r="S111" s="249"/>
      <c r="T111" s="249"/>
      <c r="U111" s="249"/>
      <c r="V111" s="249"/>
      <c r="W111" s="249"/>
      <c r="X111" s="249"/>
      <c r="Y111" s="249"/>
      <c r="Z111" s="249"/>
      <c r="AA111" s="249"/>
      <c r="AB111" s="249"/>
      <c r="AC111" s="249"/>
      <c r="AD111" s="250"/>
      <c r="AE111" s="211" t="s">
        <v>139</v>
      </c>
      <c r="AF111" s="212"/>
      <c r="AG111" s="213"/>
      <c r="AH111" s="211" t="s">
        <v>63</v>
      </c>
      <c r="AI111" s="212"/>
      <c r="AJ111" s="213"/>
      <c r="AK111" s="211" t="s">
        <v>64</v>
      </c>
      <c r="AL111" s="212"/>
      <c r="AM111" s="213"/>
      <c r="AN111" s="211" t="s">
        <v>65</v>
      </c>
      <c r="AO111" s="212"/>
      <c r="AP111" s="386"/>
      <c r="AQ111" s="437"/>
      <c r="AR111" s="437"/>
      <c r="AS111" s="437"/>
      <c r="AT111" s="363"/>
      <c r="AU111" s="363"/>
      <c r="AV111" s="363"/>
      <c r="AW111" s="439"/>
      <c r="AX111" s="439"/>
      <c r="AY111" s="439"/>
      <c r="AZ111" s="215"/>
      <c r="BA111" s="215"/>
      <c r="BB111" s="215"/>
      <c r="BC111" s="39"/>
      <c r="BD111" s="39"/>
      <c r="BE111" s="39"/>
      <c r="BF111" s="39"/>
      <c r="BG111" s="39"/>
      <c r="BI111"/>
      <c r="BJ111"/>
    </row>
    <row r="112" spans="1:62" s="1" customFormat="1" ht="33" customHeight="1" x14ac:dyDescent="0.25">
      <c r="A112" s="365"/>
      <c r="B112" s="368"/>
      <c r="C112" s="368"/>
      <c r="D112" s="214"/>
      <c r="E112" s="216"/>
      <c r="F112" s="214"/>
      <c r="G112" s="216"/>
      <c r="H112" s="214"/>
      <c r="I112" s="215"/>
      <c r="J112" s="216"/>
      <c r="K112" s="54"/>
      <c r="L112" s="54"/>
      <c r="M112" s="245" t="s">
        <v>125</v>
      </c>
      <c r="N112" s="246"/>
      <c r="O112" s="246"/>
      <c r="P112" s="246"/>
      <c r="Q112" s="246"/>
      <c r="R112" s="247"/>
      <c r="S112" s="245" t="s">
        <v>126</v>
      </c>
      <c r="T112" s="246"/>
      <c r="U112" s="246"/>
      <c r="V112" s="246"/>
      <c r="W112" s="246"/>
      <c r="X112" s="247"/>
      <c r="Y112" s="245" t="s">
        <v>127</v>
      </c>
      <c r="Z112" s="246"/>
      <c r="AA112" s="246"/>
      <c r="AB112" s="246"/>
      <c r="AC112" s="246"/>
      <c r="AD112" s="247"/>
      <c r="AE112" s="51"/>
      <c r="AF112" s="54"/>
      <c r="AG112" s="52"/>
      <c r="AH112" s="51"/>
      <c r="AI112" s="54"/>
      <c r="AJ112" s="52"/>
      <c r="AK112" s="51"/>
      <c r="AL112" s="54"/>
      <c r="AM112" s="52"/>
      <c r="AN112" s="51"/>
      <c r="AO112" s="54"/>
      <c r="AP112" s="68"/>
      <c r="AQ112" s="69"/>
      <c r="AR112" s="69"/>
      <c r="AS112" s="69"/>
      <c r="AT112" s="70"/>
      <c r="AU112" s="70"/>
      <c r="AV112" s="70"/>
      <c r="AW112" s="66"/>
      <c r="AX112" s="66"/>
      <c r="AY112" s="66"/>
      <c r="AZ112" s="54"/>
      <c r="BA112" s="54"/>
      <c r="BB112" s="54"/>
      <c r="BC112" s="39"/>
      <c r="BD112" s="39"/>
      <c r="BE112" s="39"/>
      <c r="BF112" s="39"/>
      <c r="BG112" s="39"/>
      <c r="BI112"/>
      <c r="BJ112"/>
    </row>
    <row r="113" spans="1:62" ht="84.75" customHeight="1" x14ac:dyDescent="0.25">
      <c r="A113" s="366"/>
      <c r="B113" s="369"/>
      <c r="C113" s="369"/>
      <c r="D113" s="243" t="s">
        <v>124</v>
      </c>
      <c r="E113" s="244"/>
      <c r="F113" s="217" t="s">
        <v>68</v>
      </c>
      <c r="G113" s="219"/>
      <c r="H113" s="251" t="s">
        <v>69</v>
      </c>
      <c r="I113" s="304"/>
      <c r="J113" s="252"/>
      <c r="K113" s="251" t="s">
        <v>138</v>
      </c>
      <c r="L113" s="252"/>
      <c r="M113" s="248" t="s">
        <v>128</v>
      </c>
      <c r="N113" s="248"/>
      <c r="O113" s="248" t="s">
        <v>129</v>
      </c>
      <c r="P113" s="248"/>
      <c r="Q113" s="248" t="s">
        <v>134</v>
      </c>
      <c r="R113" s="248"/>
      <c r="S113" s="248" t="s">
        <v>130</v>
      </c>
      <c r="T113" s="248"/>
      <c r="U113" s="248" t="s">
        <v>131</v>
      </c>
      <c r="V113" s="248"/>
      <c r="W113" s="248" t="s">
        <v>135</v>
      </c>
      <c r="X113" s="248"/>
      <c r="Y113" s="248" t="s">
        <v>132</v>
      </c>
      <c r="Z113" s="248"/>
      <c r="AA113" s="248" t="s">
        <v>133</v>
      </c>
      <c r="AB113" s="248"/>
      <c r="AC113" s="248" t="s">
        <v>136</v>
      </c>
      <c r="AD113" s="248"/>
      <c r="AE113" s="251" t="s">
        <v>140</v>
      </c>
      <c r="AF113" s="304"/>
      <c r="AG113" s="252"/>
      <c r="AH113" s="217" t="s">
        <v>70</v>
      </c>
      <c r="AI113" s="218"/>
      <c r="AJ113" s="219"/>
      <c r="AK113" s="217" t="s">
        <v>71</v>
      </c>
      <c r="AL113" s="218"/>
      <c r="AM113" s="219"/>
      <c r="AN113" s="217" t="s">
        <v>72</v>
      </c>
      <c r="AO113" s="218"/>
      <c r="AP113" s="428"/>
      <c r="AQ113" s="438"/>
      <c r="AR113" s="438"/>
      <c r="AS113" s="438"/>
      <c r="AT113" s="442"/>
      <c r="AU113" s="442"/>
      <c r="AV113" s="442"/>
      <c r="AW113" s="435"/>
      <c r="AX113" s="435"/>
      <c r="AY113" s="435"/>
      <c r="AZ113" s="435"/>
      <c r="BA113" s="435"/>
      <c r="BB113" s="435"/>
      <c r="BC113" s="35"/>
      <c r="BD113" s="35"/>
      <c r="BE113" s="35"/>
      <c r="BF113" s="35"/>
      <c r="BG113" s="35"/>
    </row>
    <row r="114" spans="1:62" s="2" customFormat="1" ht="35.1" customHeight="1" x14ac:dyDescent="0.25">
      <c r="A114" s="45" t="str">
        <f>IF(ISBLANK(A47),"",(A47))</f>
        <v>羽越</v>
      </c>
      <c r="B114" s="31">
        <f>IF(ISBLANK(B47),"",(B47))</f>
        <v>1</v>
      </c>
      <c r="C114" s="32"/>
      <c r="D114" s="230" t="e">
        <f>IF(ISBLANK(A47),"",ROUNDDOWN((V48-(AF48+AJ48))/V48,5))</f>
        <v>#DIV/0!</v>
      </c>
      <c r="E114" s="231"/>
      <c r="F114" s="253">
        <v>0</v>
      </c>
      <c r="G114" s="254"/>
      <c r="H114" s="242" t="e">
        <f>IF(ISBLANK(A47),"円",ROUNDDOWN($AO$34*F114,0))</f>
        <v>#DIV/0!</v>
      </c>
      <c r="I114" s="242"/>
      <c r="J114" s="242"/>
      <c r="K114" s="207" t="e">
        <f>IF(ISBLANK(A47),"円",ROUNDDOWN((Q114+W114+AC114)/3,2))</f>
        <v>#DIV/0!</v>
      </c>
      <c r="L114" s="208"/>
      <c r="M114" s="220">
        <v>0</v>
      </c>
      <c r="N114" s="221"/>
      <c r="O114" s="222">
        <v>0</v>
      </c>
      <c r="P114" s="223"/>
      <c r="Q114" s="207" t="e">
        <f>IF(ISBLANK(A47),"円",ROUNDDOWN(M114/O114,2))</f>
        <v>#DIV/0!</v>
      </c>
      <c r="R114" s="208"/>
      <c r="S114" s="220">
        <v>0</v>
      </c>
      <c r="T114" s="221"/>
      <c r="U114" s="222">
        <v>0</v>
      </c>
      <c r="V114" s="223"/>
      <c r="W114" s="207" t="e">
        <f>IF(ISBLANK(A47),"円",ROUNDDOWN(S114/U114,2))</f>
        <v>#DIV/0!</v>
      </c>
      <c r="X114" s="208"/>
      <c r="Y114" s="220">
        <v>0</v>
      </c>
      <c r="Z114" s="221"/>
      <c r="AA114" s="222">
        <v>0</v>
      </c>
      <c r="AB114" s="223"/>
      <c r="AC114" s="207" t="e">
        <f>IF(ISBLANK(A47),"円",ROUNDDOWN(Y114/AA114,2))</f>
        <v>#DIV/0!</v>
      </c>
      <c r="AD114" s="208"/>
      <c r="AE114" s="340" t="e">
        <f>IF(ISBLANK(A47),"円",ROUNDDOWN(F114*K114,0))</f>
        <v>#DIV/0!</v>
      </c>
      <c r="AF114" s="341"/>
      <c r="AG114" s="342"/>
      <c r="AH114" s="343" t="str">
        <f>IF(ISERROR(H114-AE114),"円",ROUNDDOWN(H114-AE114,0))</f>
        <v>円</v>
      </c>
      <c r="AI114" s="344"/>
      <c r="AJ114" s="345"/>
      <c r="AK114" s="195" t="e">
        <f>IF(H114="円","円",ROUNDDOWN(H114*9/20,0))</f>
        <v>#DIV/0!</v>
      </c>
      <c r="AL114" s="196"/>
      <c r="AM114" s="197"/>
      <c r="AN114" s="195" t="str">
        <f>IF(ISERROR(AK114),"円",IF(AH114&lt;AK114,AH114,AK114))</f>
        <v>円</v>
      </c>
      <c r="AO114" s="196"/>
      <c r="AP114" s="346"/>
      <c r="AQ114" s="347"/>
      <c r="AR114" s="347"/>
      <c r="AS114" s="347"/>
      <c r="AT114" s="426"/>
      <c r="AU114" s="426"/>
      <c r="AV114" s="426"/>
      <c r="AW114" s="339"/>
      <c r="AX114" s="339"/>
      <c r="AY114" s="339"/>
      <c r="AZ114" s="436"/>
      <c r="BA114" s="436"/>
      <c r="BB114" s="436"/>
      <c r="BC114" s="36"/>
      <c r="BD114" s="36"/>
      <c r="BE114" s="36"/>
      <c r="BF114" s="36"/>
      <c r="BG114" s="36"/>
      <c r="BH114" s="2">
        <v>104041.60000000001</v>
      </c>
      <c r="BI114" s="322">
        <f>ROUNDDOWN(BH114*365/366,1)</f>
        <v>103757.3</v>
      </c>
      <c r="BJ114" s="322"/>
    </row>
    <row r="115" spans="1:62" ht="35.1" customHeight="1" x14ac:dyDescent="0.25">
      <c r="A115" s="45" t="str">
        <f>IF(ISBLANK(A49),"",(A49))</f>
        <v/>
      </c>
      <c r="B115" s="31">
        <f>IF(ISBLANK(B49),"",(B49))</f>
        <v>2</v>
      </c>
      <c r="C115" s="32"/>
      <c r="D115" s="230" t="str">
        <f>IF(ISBLANK(A49),"",ROUNDDOWN((V50-(AF50+AJ50))/V50,5))</f>
        <v/>
      </c>
      <c r="E115" s="231"/>
      <c r="F115" s="253"/>
      <c r="G115" s="254"/>
      <c r="H115" s="242" t="str">
        <f>IF(ISBLANK(A49),"円",ROUNDDOWN($AO$34*F115,0))</f>
        <v>円</v>
      </c>
      <c r="I115" s="242"/>
      <c r="J115" s="242"/>
      <c r="K115" s="207" t="str">
        <f>IF(ISBLANK(A49),"円",ROUNDDOWN((Q115+W115+AC115)/3,2))</f>
        <v>円</v>
      </c>
      <c r="L115" s="208"/>
      <c r="M115" s="220">
        <v>0</v>
      </c>
      <c r="N115" s="221"/>
      <c r="O115" s="222">
        <v>0</v>
      </c>
      <c r="P115" s="223"/>
      <c r="Q115" s="207" t="str">
        <f>IF(ISBLANK(A49),"円",ROUNDDOWN(M115/O115,2))</f>
        <v>円</v>
      </c>
      <c r="R115" s="208"/>
      <c r="S115" s="220">
        <v>0</v>
      </c>
      <c r="T115" s="221"/>
      <c r="U115" s="222">
        <v>0</v>
      </c>
      <c r="V115" s="223"/>
      <c r="W115" s="207" t="str">
        <f>IF(ISBLANK(A49),"円",ROUNDDOWN(S115/U115,2))</f>
        <v>円</v>
      </c>
      <c r="X115" s="208"/>
      <c r="Y115" s="220">
        <v>0</v>
      </c>
      <c r="Z115" s="221"/>
      <c r="AA115" s="222">
        <v>0</v>
      </c>
      <c r="AB115" s="223"/>
      <c r="AC115" s="207" t="str">
        <f>IF(ISBLANK(A49),"円",ROUNDDOWN(Y115/AA115,2))</f>
        <v>円</v>
      </c>
      <c r="AD115" s="208"/>
      <c r="AE115" s="340" t="str">
        <f>IF(ISBLANK(A49),"円",ROUNDDOWN(F115*K115,0))</f>
        <v>円</v>
      </c>
      <c r="AF115" s="341"/>
      <c r="AG115" s="342"/>
      <c r="AH115" s="343" t="str">
        <f t="shared" ref="AH115:AH143" si="254">IF(ISERROR(H115-AE115),"円",ROUNDDOWN(H115-AE115,0))</f>
        <v>円</v>
      </c>
      <c r="AI115" s="344"/>
      <c r="AJ115" s="345"/>
      <c r="AK115" s="195" t="str">
        <f t="shared" ref="AK115:AK143" si="255">IF(H115="円","円",ROUNDDOWN(H115*9/20,0))</f>
        <v>円</v>
      </c>
      <c r="AL115" s="196"/>
      <c r="AM115" s="197"/>
      <c r="AN115" s="195" t="str">
        <f t="shared" ref="AN115:AN143" si="256">IF(ISERROR(AK115),"円",IF(AH115&lt;AK115,AH115,AK115))</f>
        <v>円</v>
      </c>
      <c r="AO115" s="196"/>
      <c r="AP115" s="346"/>
      <c r="AQ115" s="347"/>
      <c r="AR115" s="347"/>
      <c r="AS115" s="347"/>
      <c r="AT115" s="426"/>
      <c r="AU115" s="426"/>
      <c r="AV115" s="426"/>
      <c r="AW115" s="339"/>
      <c r="AX115" s="339"/>
      <c r="AY115" s="339"/>
      <c r="AZ115" s="436"/>
      <c r="BA115" s="436"/>
      <c r="BB115" s="436"/>
      <c r="BC115" s="36"/>
      <c r="BD115" s="36"/>
      <c r="BE115" s="36"/>
      <c r="BF115" s="36"/>
      <c r="BG115" s="36"/>
      <c r="BI115" s="1"/>
      <c r="BJ115" s="1"/>
    </row>
    <row r="116" spans="1:62" ht="35.1" customHeight="1" x14ac:dyDescent="0.25">
      <c r="A116" s="45" t="str">
        <f>IF(ISBLANK(A51),"",(A51))</f>
        <v/>
      </c>
      <c r="B116" s="31">
        <f>IF(ISBLANK(B51),"",(B51))</f>
        <v>3</v>
      </c>
      <c r="C116" s="32"/>
      <c r="D116" s="230" t="str">
        <f>IF(ISBLANK(A51),"",ROUNDDOWN((V52-(AF52+AJ52))/V52,5))</f>
        <v/>
      </c>
      <c r="E116" s="231"/>
      <c r="F116" s="253"/>
      <c r="G116" s="254"/>
      <c r="H116" s="242" t="str">
        <f>IF(ISBLANK(A51),"円",ROUNDDOWN($AO$34*F116,0))</f>
        <v>円</v>
      </c>
      <c r="I116" s="242"/>
      <c r="J116" s="242"/>
      <c r="K116" s="207" t="str">
        <f>IF(ISBLANK(A51),"円",ROUNDDOWN((Q116+W116+AC116)/3,2))</f>
        <v>円</v>
      </c>
      <c r="L116" s="208"/>
      <c r="M116" s="220">
        <v>0</v>
      </c>
      <c r="N116" s="221"/>
      <c r="O116" s="222">
        <v>0</v>
      </c>
      <c r="P116" s="223"/>
      <c r="Q116" s="207" t="str">
        <f>IF(ISBLANK(A51),"円",ROUNDDOWN(M116/O116,2))</f>
        <v>円</v>
      </c>
      <c r="R116" s="208"/>
      <c r="S116" s="220">
        <v>0</v>
      </c>
      <c r="T116" s="221"/>
      <c r="U116" s="222">
        <v>0</v>
      </c>
      <c r="V116" s="223"/>
      <c r="W116" s="207" t="str">
        <f>IF(ISBLANK(A51),"円",ROUNDDOWN(S116/U116,2))</f>
        <v>円</v>
      </c>
      <c r="X116" s="208"/>
      <c r="Y116" s="220">
        <v>0</v>
      </c>
      <c r="Z116" s="221"/>
      <c r="AA116" s="222">
        <v>0</v>
      </c>
      <c r="AB116" s="223"/>
      <c r="AC116" s="207" t="str">
        <f>IF(ISBLANK(A51),"円",ROUNDDOWN(Y116/AA116,2))</f>
        <v>円</v>
      </c>
      <c r="AD116" s="208"/>
      <c r="AE116" s="340" t="str">
        <f>IF(ISBLANK(A51),"円",ROUNDDOWN(F116*K116,0))</f>
        <v>円</v>
      </c>
      <c r="AF116" s="341"/>
      <c r="AG116" s="342"/>
      <c r="AH116" s="343" t="str">
        <f t="shared" si="254"/>
        <v>円</v>
      </c>
      <c r="AI116" s="344"/>
      <c r="AJ116" s="345"/>
      <c r="AK116" s="195" t="str">
        <f t="shared" si="255"/>
        <v>円</v>
      </c>
      <c r="AL116" s="196"/>
      <c r="AM116" s="197"/>
      <c r="AN116" s="195" t="str">
        <f t="shared" si="256"/>
        <v>円</v>
      </c>
      <c r="AO116" s="196"/>
      <c r="AP116" s="346"/>
      <c r="AQ116" s="347"/>
      <c r="AR116" s="347"/>
      <c r="AS116" s="347"/>
      <c r="AT116" s="426"/>
      <c r="AU116" s="426"/>
      <c r="AV116" s="426"/>
      <c r="AW116" s="339"/>
      <c r="AX116" s="339"/>
      <c r="AY116" s="339"/>
      <c r="AZ116" s="436"/>
      <c r="BA116" s="436"/>
      <c r="BB116" s="436"/>
      <c r="BC116" s="36"/>
      <c r="BD116" s="36"/>
      <c r="BE116" s="36"/>
      <c r="BF116" s="36"/>
      <c r="BG116" s="36"/>
    </row>
    <row r="117" spans="1:62" ht="35.1" customHeight="1" x14ac:dyDescent="0.25">
      <c r="A117" s="45" t="str">
        <f>IF(ISBLANK(A53),"",(A53))</f>
        <v/>
      </c>
      <c r="B117" s="31">
        <f>IF(ISBLANK(B53),"",(B53))</f>
        <v>4</v>
      </c>
      <c r="C117" s="32"/>
      <c r="D117" s="230" t="str">
        <f>IF(ISBLANK(A53),"",ROUNDDOWN((V54-(AF54+AJ54))/V54,5))</f>
        <v/>
      </c>
      <c r="E117" s="231"/>
      <c r="F117" s="253"/>
      <c r="G117" s="254"/>
      <c r="H117" s="242" t="str">
        <f>IF(ISBLANK(A53),"円",ROUNDDOWN($AO$34*F117,0))</f>
        <v>円</v>
      </c>
      <c r="I117" s="242"/>
      <c r="J117" s="242"/>
      <c r="K117" s="207" t="str">
        <f>IF(ISBLANK(A53),"円",ROUNDDOWN((Q117+W117+AC117)/3,2))</f>
        <v>円</v>
      </c>
      <c r="L117" s="208"/>
      <c r="M117" s="220">
        <v>0</v>
      </c>
      <c r="N117" s="221"/>
      <c r="O117" s="222">
        <v>0</v>
      </c>
      <c r="P117" s="223"/>
      <c r="Q117" s="207" t="str">
        <f>IF(ISBLANK(A53),"円",ROUNDDOWN(M117/O117,2))</f>
        <v>円</v>
      </c>
      <c r="R117" s="208"/>
      <c r="S117" s="220">
        <v>0</v>
      </c>
      <c r="T117" s="221"/>
      <c r="U117" s="222">
        <v>0</v>
      </c>
      <c r="V117" s="223"/>
      <c r="W117" s="207" t="str">
        <f>IF(ISBLANK(A53),"円",ROUNDDOWN(S117/U117,2))</f>
        <v>円</v>
      </c>
      <c r="X117" s="208"/>
      <c r="Y117" s="220">
        <v>0</v>
      </c>
      <c r="Z117" s="221"/>
      <c r="AA117" s="222">
        <v>0</v>
      </c>
      <c r="AB117" s="223"/>
      <c r="AC117" s="207" t="str">
        <f>IF(ISBLANK(A53),"円",ROUNDDOWN(Y117/AA117,2))</f>
        <v>円</v>
      </c>
      <c r="AD117" s="208"/>
      <c r="AE117" s="340" t="str">
        <f>IF(ISBLANK(A53),"円",ROUNDDOWN(F117*K117,0))</f>
        <v>円</v>
      </c>
      <c r="AF117" s="341"/>
      <c r="AG117" s="342"/>
      <c r="AH117" s="343" t="str">
        <f t="shared" si="254"/>
        <v>円</v>
      </c>
      <c r="AI117" s="344"/>
      <c r="AJ117" s="345"/>
      <c r="AK117" s="195" t="str">
        <f t="shared" si="255"/>
        <v>円</v>
      </c>
      <c r="AL117" s="196"/>
      <c r="AM117" s="197"/>
      <c r="AN117" s="195" t="str">
        <f t="shared" si="256"/>
        <v>円</v>
      </c>
      <c r="AO117" s="196"/>
      <c r="AP117" s="346"/>
      <c r="AQ117" s="347"/>
      <c r="AR117" s="347"/>
      <c r="AS117" s="347"/>
      <c r="AT117" s="426"/>
      <c r="AU117" s="426"/>
      <c r="AV117" s="426"/>
      <c r="AW117" s="339"/>
      <c r="AX117" s="339"/>
      <c r="AY117" s="339"/>
      <c r="AZ117" s="436"/>
      <c r="BA117" s="436"/>
      <c r="BB117" s="436"/>
      <c r="BC117" s="36"/>
      <c r="BD117" s="36"/>
      <c r="BE117" s="36"/>
      <c r="BF117" s="36"/>
      <c r="BG117" s="36"/>
      <c r="BI117" s="2"/>
      <c r="BJ117" s="2"/>
    </row>
    <row r="118" spans="1:62" ht="35.1" customHeight="1" x14ac:dyDescent="0.25">
      <c r="A118" s="45" t="str">
        <f>IF(ISBLANK(A55),"",(A55))</f>
        <v/>
      </c>
      <c r="B118" s="31">
        <f>IF(ISBLANK(B55),"",(B55))</f>
        <v>5</v>
      </c>
      <c r="C118" s="32"/>
      <c r="D118" s="230" t="str">
        <f>IF(ISBLANK(A55),"",ROUNDDOWN((V56-(AF56+AJ56))/V56,5))</f>
        <v/>
      </c>
      <c r="E118" s="231"/>
      <c r="F118" s="253"/>
      <c r="G118" s="254"/>
      <c r="H118" s="242" t="str">
        <f>IF(ISBLANK(A55),"円",ROUNDDOWN($AO$34*F118,0))</f>
        <v>円</v>
      </c>
      <c r="I118" s="242"/>
      <c r="J118" s="242"/>
      <c r="K118" s="207" t="str">
        <f>IF(ISBLANK(A55),"円",ROUNDDOWN((Q118+W118+AC118)/3,2))</f>
        <v>円</v>
      </c>
      <c r="L118" s="208"/>
      <c r="M118" s="220">
        <v>0</v>
      </c>
      <c r="N118" s="221"/>
      <c r="O118" s="222">
        <v>0</v>
      </c>
      <c r="P118" s="223"/>
      <c r="Q118" s="207" t="str">
        <f>IF(ISBLANK(A55),"円",ROUNDDOWN(M118/O118,2))</f>
        <v>円</v>
      </c>
      <c r="R118" s="208"/>
      <c r="S118" s="220">
        <v>0</v>
      </c>
      <c r="T118" s="221"/>
      <c r="U118" s="222">
        <v>0</v>
      </c>
      <c r="V118" s="223"/>
      <c r="W118" s="207" t="str">
        <f>IF(ISBLANK(A55),"円",ROUNDDOWN(S118/U118,2))</f>
        <v>円</v>
      </c>
      <c r="X118" s="208"/>
      <c r="Y118" s="220">
        <v>0</v>
      </c>
      <c r="Z118" s="221"/>
      <c r="AA118" s="222">
        <v>0</v>
      </c>
      <c r="AB118" s="223"/>
      <c r="AC118" s="207" t="str">
        <f>IF(ISBLANK(A55),"円",ROUNDDOWN(Y118/AA118,2))</f>
        <v>円</v>
      </c>
      <c r="AD118" s="208"/>
      <c r="AE118" s="340" t="str">
        <f>IF(ISBLANK(A55),"円",ROUNDDOWN(F118*K118,0))</f>
        <v>円</v>
      </c>
      <c r="AF118" s="341"/>
      <c r="AG118" s="342"/>
      <c r="AH118" s="343" t="str">
        <f t="shared" si="254"/>
        <v>円</v>
      </c>
      <c r="AI118" s="344"/>
      <c r="AJ118" s="345"/>
      <c r="AK118" s="195" t="str">
        <f t="shared" si="255"/>
        <v>円</v>
      </c>
      <c r="AL118" s="196"/>
      <c r="AM118" s="197"/>
      <c r="AN118" s="195" t="str">
        <f t="shared" si="256"/>
        <v>円</v>
      </c>
      <c r="AO118" s="196"/>
      <c r="AP118" s="346"/>
      <c r="AQ118" s="347"/>
      <c r="AR118" s="347"/>
      <c r="AS118" s="347"/>
      <c r="AT118" s="426"/>
      <c r="AU118" s="426"/>
      <c r="AV118" s="426"/>
      <c r="AW118" s="339"/>
      <c r="AX118" s="339"/>
      <c r="AY118" s="339"/>
      <c r="AZ118" s="436"/>
      <c r="BA118" s="436"/>
      <c r="BB118" s="436"/>
      <c r="BC118" s="36"/>
      <c r="BD118" s="36"/>
      <c r="BE118" s="36"/>
      <c r="BF118" s="36"/>
      <c r="BG118" s="36"/>
      <c r="BI118" s="2"/>
      <c r="BJ118" s="2"/>
    </row>
    <row r="119" spans="1:62" ht="35.1" customHeight="1" x14ac:dyDescent="0.25">
      <c r="A119" s="45" t="str">
        <f>IF(ISBLANK(A57),"",(A57))</f>
        <v/>
      </c>
      <c r="B119" s="31">
        <f>IF(ISBLANK(B57),"",(B57))</f>
        <v>6</v>
      </c>
      <c r="C119" s="32"/>
      <c r="D119" s="230" t="str">
        <f>IF(ISBLANK(A57),"",ROUNDDOWN((V58-(AF58+AJ58))/V58,5))</f>
        <v/>
      </c>
      <c r="E119" s="231"/>
      <c r="F119" s="253"/>
      <c r="G119" s="254"/>
      <c r="H119" s="242" t="str">
        <f>IF(ISBLANK(A57),"円",ROUNDDOWN($AO$34*F119,0))</f>
        <v>円</v>
      </c>
      <c r="I119" s="242"/>
      <c r="J119" s="242"/>
      <c r="K119" s="207" t="str">
        <f>IF(ISBLANK(A57),"円",ROUNDDOWN((Q119+W119+AC119)/3,2))</f>
        <v>円</v>
      </c>
      <c r="L119" s="208"/>
      <c r="M119" s="220">
        <v>0</v>
      </c>
      <c r="N119" s="221"/>
      <c r="O119" s="222">
        <v>0</v>
      </c>
      <c r="P119" s="223"/>
      <c r="Q119" s="207" t="str">
        <f>IF(ISBLANK(A57),"円",ROUNDDOWN(M119/O119,2))</f>
        <v>円</v>
      </c>
      <c r="R119" s="208"/>
      <c r="S119" s="220">
        <v>0</v>
      </c>
      <c r="T119" s="221"/>
      <c r="U119" s="222">
        <v>0</v>
      </c>
      <c r="V119" s="223"/>
      <c r="W119" s="207" t="str">
        <f>IF(ISBLANK(A57),"円",ROUNDDOWN(S119/U119,2))</f>
        <v>円</v>
      </c>
      <c r="X119" s="208"/>
      <c r="Y119" s="220">
        <v>0</v>
      </c>
      <c r="Z119" s="221"/>
      <c r="AA119" s="222">
        <v>0</v>
      </c>
      <c r="AB119" s="223"/>
      <c r="AC119" s="207" t="str">
        <f>IF(ISBLANK(A57),"円",ROUNDDOWN(Y119/AA119,2))</f>
        <v>円</v>
      </c>
      <c r="AD119" s="208"/>
      <c r="AE119" s="340" t="str">
        <f>IF(ISBLANK(A57),"円",ROUNDDOWN(F119*K119,0))</f>
        <v>円</v>
      </c>
      <c r="AF119" s="341"/>
      <c r="AG119" s="342"/>
      <c r="AH119" s="343" t="str">
        <f t="shared" si="254"/>
        <v>円</v>
      </c>
      <c r="AI119" s="344"/>
      <c r="AJ119" s="345"/>
      <c r="AK119" s="195" t="str">
        <f t="shared" si="255"/>
        <v>円</v>
      </c>
      <c r="AL119" s="196"/>
      <c r="AM119" s="197"/>
      <c r="AN119" s="195" t="str">
        <f t="shared" si="256"/>
        <v>円</v>
      </c>
      <c r="AO119" s="196"/>
      <c r="AP119" s="346"/>
      <c r="AQ119" s="347"/>
      <c r="AR119" s="347"/>
      <c r="AS119" s="347"/>
      <c r="AT119" s="426"/>
      <c r="AU119" s="426"/>
      <c r="AV119" s="426"/>
      <c r="AW119" s="339"/>
      <c r="AX119" s="339"/>
      <c r="AY119" s="339"/>
      <c r="AZ119" s="436"/>
      <c r="BA119" s="436"/>
      <c r="BB119" s="436"/>
      <c r="BC119" s="36"/>
      <c r="BD119" s="36"/>
      <c r="BE119" s="36"/>
      <c r="BF119" s="36"/>
      <c r="BG119" s="36"/>
      <c r="BI119" s="2"/>
      <c r="BJ119" s="2"/>
    </row>
    <row r="120" spans="1:62" ht="35.1" customHeight="1" x14ac:dyDescent="0.25">
      <c r="A120" s="45" t="str">
        <f>IF(ISBLANK(A59),"",(A59))</f>
        <v/>
      </c>
      <c r="B120" s="31">
        <f>IF(ISBLANK(B59),"",(B59))</f>
        <v>7</v>
      </c>
      <c r="C120" s="32"/>
      <c r="D120" s="230" t="str">
        <f>IF(ISBLANK(A59),"",ROUNDDOWN((V60-(AF60+AJ60))/V60,5))</f>
        <v/>
      </c>
      <c r="E120" s="231"/>
      <c r="F120" s="253"/>
      <c r="G120" s="254"/>
      <c r="H120" s="242" t="str">
        <f>IF(ISBLANK(A59),"円",ROUNDDOWN($AO$34*F120,0))</f>
        <v>円</v>
      </c>
      <c r="I120" s="242"/>
      <c r="J120" s="242"/>
      <c r="K120" s="207" t="str">
        <f>IF(ISBLANK(A59),"円",ROUNDDOWN((Q120+W120+AC120)/3,2))</f>
        <v>円</v>
      </c>
      <c r="L120" s="208"/>
      <c r="M120" s="220">
        <v>0</v>
      </c>
      <c r="N120" s="221"/>
      <c r="O120" s="222">
        <v>0</v>
      </c>
      <c r="P120" s="223"/>
      <c r="Q120" s="207" t="str">
        <f>IF(ISBLANK(A59),"円",ROUNDDOWN(M120/O120,2))</f>
        <v>円</v>
      </c>
      <c r="R120" s="208"/>
      <c r="S120" s="220">
        <v>0</v>
      </c>
      <c r="T120" s="221"/>
      <c r="U120" s="222">
        <v>0</v>
      </c>
      <c r="V120" s="223"/>
      <c r="W120" s="207" t="str">
        <f>IF(ISBLANK(A59),"円",ROUNDDOWN(S120/U120,2))</f>
        <v>円</v>
      </c>
      <c r="X120" s="208"/>
      <c r="Y120" s="220">
        <v>0</v>
      </c>
      <c r="Z120" s="221"/>
      <c r="AA120" s="222">
        <v>0</v>
      </c>
      <c r="AB120" s="223"/>
      <c r="AC120" s="207" t="str">
        <f>IF(ISBLANK(A59),"円",ROUNDDOWN(Y120/AA120,2))</f>
        <v>円</v>
      </c>
      <c r="AD120" s="208"/>
      <c r="AE120" s="340" t="str">
        <f>IF(ISBLANK(A59),"円",ROUNDDOWN(F120*K120,0))</f>
        <v>円</v>
      </c>
      <c r="AF120" s="341"/>
      <c r="AG120" s="342"/>
      <c r="AH120" s="343" t="str">
        <f t="shared" si="254"/>
        <v>円</v>
      </c>
      <c r="AI120" s="344"/>
      <c r="AJ120" s="345"/>
      <c r="AK120" s="195" t="str">
        <f t="shared" si="255"/>
        <v>円</v>
      </c>
      <c r="AL120" s="196"/>
      <c r="AM120" s="197"/>
      <c r="AN120" s="195" t="str">
        <f t="shared" si="256"/>
        <v>円</v>
      </c>
      <c r="AO120" s="196"/>
      <c r="AP120" s="346"/>
      <c r="AQ120" s="347"/>
      <c r="AR120" s="347"/>
      <c r="AS120" s="347"/>
      <c r="AT120" s="426"/>
      <c r="AU120" s="426"/>
      <c r="AV120" s="426"/>
      <c r="AW120" s="339"/>
      <c r="AX120" s="339"/>
      <c r="AY120" s="339"/>
      <c r="AZ120" s="436"/>
      <c r="BA120" s="436"/>
      <c r="BB120" s="436"/>
      <c r="BC120" s="36"/>
      <c r="BD120" s="36"/>
      <c r="BE120" s="36"/>
      <c r="BF120" s="36"/>
      <c r="BG120" s="36"/>
      <c r="BI120" s="2"/>
      <c r="BJ120" s="2"/>
    </row>
    <row r="121" spans="1:62" ht="35.1" customHeight="1" x14ac:dyDescent="0.25">
      <c r="A121" s="45" t="str">
        <f>IF(ISBLANK(A61),"",(A61))</f>
        <v/>
      </c>
      <c r="B121" s="31">
        <f>IF(ISBLANK(B61),"",(B61))</f>
        <v>8</v>
      </c>
      <c r="C121" s="32"/>
      <c r="D121" s="230" t="str">
        <f>IF(ISBLANK(A61),"",ROUNDDOWN((V62-(AF62+AJ62))/V62,5))</f>
        <v/>
      </c>
      <c r="E121" s="231"/>
      <c r="F121" s="253"/>
      <c r="G121" s="254"/>
      <c r="H121" s="242" t="str">
        <f>IF(ISBLANK(A61),"円",ROUNDDOWN($AO$34*F121,0))</f>
        <v>円</v>
      </c>
      <c r="I121" s="242"/>
      <c r="J121" s="242"/>
      <c r="K121" s="207" t="str">
        <f>IF(ISBLANK(A61),"円",ROUNDDOWN((Q121+W121+AC121)/3,2))</f>
        <v>円</v>
      </c>
      <c r="L121" s="208"/>
      <c r="M121" s="220">
        <v>0</v>
      </c>
      <c r="N121" s="221"/>
      <c r="O121" s="222">
        <v>0</v>
      </c>
      <c r="P121" s="223"/>
      <c r="Q121" s="207" t="str">
        <f>IF(ISBLANK(A61),"円",ROUNDDOWN(M121/O121,2))</f>
        <v>円</v>
      </c>
      <c r="R121" s="208"/>
      <c r="S121" s="220">
        <v>0</v>
      </c>
      <c r="T121" s="221"/>
      <c r="U121" s="222">
        <v>0</v>
      </c>
      <c r="V121" s="223"/>
      <c r="W121" s="207" t="str">
        <f>IF(ISBLANK(A61),"円",ROUNDDOWN(S121/U121,2))</f>
        <v>円</v>
      </c>
      <c r="X121" s="208"/>
      <c r="Y121" s="220">
        <v>0</v>
      </c>
      <c r="Z121" s="221"/>
      <c r="AA121" s="222">
        <v>0</v>
      </c>
      <c r="AB121" s="223"/>
      <c r="AC121" s="207" t="str">
        <f>IF(ISBLANK(A61),"円",ROUNDDOWN(Y121/AA121,2))</f>
        <v>円</v>
      </c>
      <c r="AD121" s="208"/>
      <c r="AE121" s="340" t="str">
        <f>IF(ISBLANK(A61),"円",ROUNDDOWN(F121*K121,0))</f>
        <v>円</v>
      </c>
      <c r="AF121" s="341"/>
      <c r="AG121" s="342"/>
      <c r="AH121" s="343" t="str">
        <f t="shared" si="254"/>
        <v>円</v>
      </c>
      <c r="AI121" s="344"/>
      <c r="AJ121" s="345"/>
      <c r="AK121" s="195" t="str">
        <f t="shared" si="255"/>
        <v>円</v>
      </c>
      <c r="AL121" s="196"/>
      <c r="AM121" s="197"/>
      <c r="AN121" s="195" t="str">
        <f t="shared" si="256"/>
        <v>円</v>
      </c>
      <c r="AO121" s="196"/>
      <c r="AP121" s="346"/>
      <c r="AQ121" s="347"/>
      <c r="AR121" s="347"/>
      <c r="AS121" s="347"/>
      <c r="AT121" s="426"/>
      <c r="AU121" s="426"/>
      <c r="AV121" s="426"/>
      <c r="AW121" s="339"/>
      <c r="AX121" s="339"/>
      <c r="AY121" s="339"/>
      <c r="AZ121" s="436"/>
      <c r="BA121" s="436"/>
      <c r="BB121" s="436"/>
      <c r="BC121" s="36"/>
      <c r="BD121" s="36"/>
      <c r="BE121" s="36"/>
      <c r="BF121" s="36"/>
      <c r="BG121" s="36"/>
      <c r="BI121" s="2"/>
      <c r="BJ121" s="2"/>
    </row>
    <row r="122" spans="1:62" ht="35.1" customHeight="1" x14ac:dyDescent="0.25">
      <c r="A122" s="45" t="str">
        <f>IF(ISBLANK(A63),"",(A63))</f>
        <v/>
      </c>
      <c r="B122" s="31">
        <f>IF(ISBLANK(B63),"",(B63))</f>
        <v>9</v>
      </c>
      <c r="C122" s="32"/>
      <c r="D122" s="230" t="str">
        <f>IF(ISBLANK(A63),"",ROUNDDOWN((V64-(AF64+AJ64))/V64,5))</f>
        <v/>
      </c>
      <c r="E122" s="231"/>
      <c r="F122" s="253"/>
      <c r="G122" s="254"/>
      <c r="H122" s="242" t="str">
        <f>IF(ISBLANK(A63),"円",ROUNDDOWN($AO$34*F122,0))</f>
        <v>円</v>
      </c>
      <c r="I122" s="242"/>
      <c r="J122" s="242"/>
      <c r="K122" s="207" t="str">
        <f>IF(ISBLANK(A63),"円",ROUNDDOWN((Q122+W122+AC122)/3,2))</f>
        <v>円</v>
      </c>
      <c r="L122" s="208"/>
      <c r="M122" s="220">
        <v>0</v>
      </c>
      <c r="N122" s="221"/>
      <c r="O122" s="222">
        <v>0</v>
      </c>
      <c r="P122" s="223"/>
      <c r="Q122" s="207" t="str">
        <f>IF(ISBLANK(A63),"円",ROUNDDOWN(M122/O122,2))</f>
        <v>円</v>
      </c>
      <c r="R122" s="208"/>
      <c r="S122" s="220">
        <v>0</v>
      </c>
      <c r="T122" s="221"/>
      <c r="U122" s="222">
        <v>0</v>
      </c>
      <c r="V122" s="223"/>
      <c r="W122" s="207" t="str">
        <f>IF(ISBLANK(A63),"円",ROUNDDOWN(S122/U122,2))</f>
        <v>円</v>
      </c>
      <c r="X122" s="208"/>
      <c r="Y122" s="220">
        <v>0</v>
      </c>
      <c r="Z122" s="221"/>
      <c r="AA122" s="222">
        <v>0</v>
      </c>
      <c r="AB122" s="223"/>
      <c r="AC122" s="207" t="str">
        <f>IF(ISBLANK(A63),"円",ROUNDDOWN(Y122/AA122,2))</f>
        <v>円</v>
      </c>
      <c r="AD122" s="208"/>
      <c r="AE122" s="340" t="str">
        <f>IF(ISBLANK(A63),"円",ROUNDDOWN(F122*K122,0))</f>
        <v>円</v>
      </c>
      <c r="AF122" s="341"/>
      <c r="AG122" s="342"/>
      <c r="AH122" s="343" t="str">
        <f t="shared" si="254"/>
        <v>円</v>
      </c>
      <c r="AI122" s="344"/>
      <c r="AJ122" s="345"/>
      <c r="AK122" s="195" t="str">
        <f t="shared" si="255"/>
        <v>円</v>
      </c>
      <c r="AL122" s="196"/>
      <c r="AM122" s="197"/>
      <c r="AN122" s="195" t="str">
        <f t="shared" si="256"/>
        <v>円</v>
      </c>
      <c r="AO122" s="196"/>
      <c r="AP122" s="346"/>
      <c r="AQ122" s="347"/>
      <c r="AR122" s="347"/>
      <c r="AS122" s="347"/>
      <c r="AT122" s="426"/>
      <c r="AU122" s="426"/>
      <c r="AV122" s="426"/>
      <c r="AW122" s="339"/>
      <c r="AX122" s="339"/>
      <c r="AY122" s="339"/>
      <c r="AZ122" s="436"/>
      <c r="BA122" s="436"/>
      <c r="BB122" s="436"/>
      <c r="BC122" s="36"/>
      <c r="BD122" s="36"/>
      <c r="BE122" s="36"/>
      <c r="BF122" s="36"/>
      <c r="BG122" s="36"/>
      <c r="BI122" s="2"/>
      <c r="BJ122" s="2"/>
    </row>
    <row r="123" spans="1:62" ht="35.1" customHeight="1" x14ac:dyDescent="0.25">
      <c r="A123" s="45" t="str">
        <f>IF(ISBLANK(A65),"",(A65))</f>
        <v/>
      </c>
      <c r="B123" s="31">
        <f>IF(ISBLANK(B65),"",(B65))</f>
        <v>10</v>
      </c>
      <c r="C123" s="32"/>
      <c r="D123" s="230" t="str">
        <f>IF(ISBLANK(A65),"",ROUNDDOWN((V66-(AF66+AJ66))/V66,5))</f>
        <v/>
      </c>
      <c r="E123" s="231"/>
      <c r="F123" s="253"/>
      <c r="G123" s="254"/>
      <c r="H123" s="242" t="str">
        <f>IF(ISBLANK(A65),"円",ROUNDDOWN($AO$34*F123,0))</f>
        <v>円</v>
      </c>
      <c r="I123" s="242"/>
      <c r="J123" s="242"/>
      <c r="K123" s="207" t="str">
        <f>IF(ISBLANK(A65),"円",ROUNDDOWN((Q123+W123+AC123)/3,2))</f>
        <v>円</v>
      </c>
      <c r="L123" s="208"/>
      <c r="M123" s="220">
        <v>0</v>
      </c>
      <c r="N123" s="221"/>
      <c r="O123" s="222">
        <v>0</v>
      </c>
      <c r="P123" s="223"/>
      <c r="Q123" s="207" t="str">
        <f>IF(ISBLANK(A65),"円",ROUNDDOWN(M123/O123,2))</f>
        <v>円</v>
      </c>
      <c r="R123" s="208"/>
      <c r="S123" s="220">
        <v>0</v>
      </c>
      <c r="T123" s="221"/>
      <c r="U123" s="222">
        <v>0</v>
      </c>
      <c r="V123" s="223"/>
      <c r="W123" s="207" t="str">
        <f>IF(ISBLANK(A65),"円",ROUNDDOWN(S123/U123,2))</f>
        <v>円</v>
      </c>
      <c r="X123" s="208"/>
      <c r="Y123" s="220">
        <v>0</v>
      </c>
      <c r="Z123" s="221"/>
      <c r="AA123" s="222">
        <v>0</v>
      </c>
      <c r="AB123" s="223"/>
      <c r="AC123" s="207" t="str">
        <f>IF(ISBLANK(A65),"円",ROUNDDOWN(Y123/AA123,2))</f>
        <v>円</v>
      </c>
      <c r="AD123" s="208"/>
      <c r="AE123" s="340" t="str">
        <f>IF(ISBLANK(A65),"円",ROUNDDOWN(F123*K123,0))</f>
        <v>円</v>
      </c>
      <c r="AF123" s="341"/>
      <c r="AG123" s="342"/>
      <c r="AH123" s="343" t="str">
        <f t="shared" si="254"/>
        <v>円</v>
      </c>
      <c r="AI123" s="344"/>
      <c r="AJ123" s="345"/>
      <c r="AK123" s="195" t="str">
        <f t="shared" si="255"/>
        <v>円</v>
      </c>
      <c r="AL123" s="196"/>
      <c r="AM123" s="197"/>
      <c r="AN123" s="195" t="str">
        <f t="shared" si="256"/>
        <v>円</v>
      </c>
      <c r="AO123" s="196"/>
      <c r="AP123" s="346"/>
      <c r="AQ123" s="347"/>
      <c r="AR123" s="347"/>
      <c r="AS123" s="347"/>
      <c r="AT123" s="426"/>
      <c r="AU123" s="426"/>
      <c r="AV123" s="426"/>
      <c r="AW123" s="339"/>
      <c r="AX123" s="339"/>
      <c r="AY123" s="339"/>
      <c r="AZ123" s="436"/>
      <c r="BA123" s="436"/>
      <c r="BB123" s="436"/>
      <c r="BC123" s="36"/>
      <c r="BD123" s="36"/>
      <c r="BE123" s="36"/>
      <c r="BF123" s="36"/>
      <c r="BG123" s="36"/>
      <c r="BI123" s="2"/>
      <c r="BJ123" s="2"/>
    </row>
    <row r="124" spans="1:62" ht="35.1" customHeight="1" x14ac:dyDescent="0.25">
      <c r="A124" s="45" t="str">
        <f>IF(ISBLANK(A67),"",(A67))</f>
        <v/>
      </c>
      <c r="B124" s="31">
        <f>IF(ISBLANK(B67),"",(B67))</f>
        <v>11</v>
      </c>
      <c r="C124" s="32"/>
      <c r="D124" s="230" t="str">
        <f>IF(ISBLANK(A67),"",ROUNDDOWN((V68-(AF68+AJ68))/V68,5))</f>
        <v/>
      </c>
      <c r="E124" s="231"/>
      <c r="F124" s="253"/>
      <c r="G124" s="254"/>
      <c r="H124" s="242" t="str">
        <f>IF(ISBLANK(A67),"円",ROUNDDOWN($AO$34*F124,0))</f>
        <v>円</v>
      </c>
      <c r="I124" s="242"/>
      <c r="J124" s="242"/>
      <c r="K124" s="207" t="str">
        <f>IF(ISBLANK(A67),"円",ROUNDDOWN((Q124+W124+AC124)/3,2))</f>
        <v>円</v>
      </c>
      <c r="L124" s="208"/>
      <c r="M124" s="220">
        <v>0</v>
      </c>
      <c r="N124" s="221"/>
      <c r="O124" s="222">
        <v>0</v>
      </c>
      <c r="P124" s="223"/>
      <c r="Q124" s="207" t="str">
        <f>IF(ISBLANK(A67),"円",ROUNDDOWN(M124/O124,2))</f>
        <v>円</v>
      </c>
      <c r="R124" s="208"/>
      <c r="S124" s="220">
        <v>0</v>
      </c>
      <c r="T124" s="221"/>
      <c r="U124" s="222">
        <v>0</v>
      </c>
      <c r="V124" s="223"/>
      <c r="W124" s="207" t="str">
        <f>IF(ISBLANK(A67),"円",ROUNDDOWN(S124/U124,2))</f>
        <v>円</v>
      </c>
      <c r="X124" s="208"/>
      <c r="Y124" s="220">
        <v>0</v>
      </c>
      <c r="Z124" s="221"/>
      <c r="AA124" s="222">
        <v>0</v>
      </c>
      <c r="AB124" s="223"/>
      <c r="AC124" s="207" t="str">
        <f>IF(ISBLANK(A67),"円",ROUNDDOWN(Y124/AA124,2))</f>
        <v>円</v>
      </c>
      <c r="AD124" s="208"/>
      <c r="AE124" s="340" t="str">
        <f>IF(ISBLANK(A67),"円",ROUNDDOWN(F124*K124,0))</f>
        <v>円</v>
      </c>
      <c r="AF124" s="341"/>
      <c r="AG124" s="342"/>
      <c r="AH124" s="343" t="str">
        <f t="shared" si="254"/>
        <v>円</v>
      </c>
      <c r="AI124" s="344"/>
      <c r="AJ124" s="345"/>
      <c r="AK124" s="195" t="str">
        <f t="shared" si="255"/>
        <v>円</v>
      </c>
      <c r="AL124" s="196"/>
      <c r="AM124" s="197"/>
      <c r="AN124" s="195" t="str">
        <f t="shared" si="256"/>
        <v>円</v>
      </c>
      <c r="AO124" s="196"/>
      <c r="AP124" s="346"/>
      <c r="AQ124" s="347"/>
      <c r="AR124" s="347"/>
      <c r="AS124" s="347"/>
      <c r="AT124" s="426"/>
      <c r="AU124" s="426"/>
      <c r="AV124" s="426"/>
      <c r="AW124" s="339"/>
      <c r="AX124" s="339"/>
      <c r="AY124" s="339"/>
      <c r="AZ124" s="436"/>
      <c r="BA124" s="436"/>
      <c r="BB124" s="436"/>
      <c r="BC124" s="36"/>
      <c r="BD124" s="36"/>
      <c r="BE124" s="36"/>
      <c r="BF124" s="36"/>
      <c r="BG124" s="36"/>
      <c r="BI124" s="2"/>
      <c r="BJ124" s="2"/>
    </row>
    <row r="125" spans="1:62" ht="35.1" customHeight="1" x14ac:dyDescent="0.25">
      <c r="A125" s="45" t="str">
        <f>IF(ISBLANK(A69),"",(A69))</f>
        <v/>
      </c>
      <c r="B125" s="31">
        <f>IF(ISBLANK(B69),"",(B69))</f>
        <v>12</v>
      </c>
      <c r="C125" s="32"/>
      <c r="D125" s="230" t="str">
        <f>IF(ISBLANK(A69),"",ROUNDDOWN((V70-(AF70+AJ70))/V70,5))</f>
        <v/>
      </c>
      <c r="E125" s="231"/>
      <c r="F125" s="253"/>
      <c r="G125" s="254"/>
      <c r="H125" s="242" t="str">
        <f>IF(ISBLANK(A69),"円",ROUNDDOWN($AO$34*F125,0))</f>
        <v>円</v>
      </c>
      <c r="I125" s="242"/>
      <c r="J125" s="242"/>
      <c r="K125" s="207" t="str">
        <f>IF(ISBLANK(A69),"円",ROUNDDOWN((Q125+W125+AC125)/3,2))</f>
        <v>円</v>
      </c>
      <c r="L125" s="208"/>
      <c r="M125" s="220">
        <v>0</v>
      </c>
      <c r="N125" s="221"/>
      <c r="O125" s="222">
        <v>0</v>
      </c>
      <c r="P125" s="223"/>
      <c r="Q125" s="207" t="str">
        <f>IF(ISBLANK(A69),"円",ROUNDDOWN(M125/O125,2))</f>
        <v>円</v>
      </c>
      <c r="R125" s="208"/>
      <c r="S125" s="220">
        <v>0</v>
      </c>
      <c r="T125" s="221"/>
      <c r="U125" s="222">
        <v>0</v>
      </c>
      <c r="V125" s="223"/>
      <c r="W125" s="207" t="str">
        <f>IF(ISBLANK(A69),"円",ROUNDDOWN(S125/U125,2))</f>
        <v>円</v>
      </c>
      <c r="X125" s="208"/>
      <c r="Y125" s="220">
        <v>0</v>
      </c>
      <c r="Z125" s="221"/>
      <c r="AA125" s="222">
        <v>0</v>
      </c>
      <c r="AB125" s="223"/>
      <c r="AC125" s="207" t="str">
        <f>IF(ISBLANK(A69),"円",ROUNDDOWN(Y125/AA125,2))</f>
        <v>円</v>
      </c>
      <c r="AD125" s="208"/>
      <c r="AE125" s="340" t="str">
        <f>IF(ISBLANK(A69),"円",ROUNDDOWN(F125*K125,0))</f>
        <v>円</v>
      </c>
      <c r="AF125" s="341"/>
      <c r="AG125" s="342"/>
      <c r="AH125" s="343" t="str">
        <f t="shared" si="254"/>
        <v>円</v>
      </c>
      <c r="AI125" s="344"/>
      <c r="AJ125" s="345"/>
      <c r="AK125" s="195" t="str">
        <f t="shared" si="255"/>
        <v>円</v>
      </c>
      <c r="AL125" s="196"/>
      <c r="AM125" s="197"/>
      <c r="AN125" s="195" t="str">
        <f t="shared" si="256"/>
        <v>円</v>
      </c>
      <c r="AO125" s="196"/>
      <c r="AP125" s="346"/>
      <c r="AQ125" s="347"/>
      <c r="AR125" s="347"/>
      <c r="AS125" s="347"/>
      <c r="AT125" s="426"/>
      <c r="AU125" s="426"/>
      <c r="AV125" s="426"/>
      <c r="AW125" s="339"/>
      <c r="AX125" s="339"/>
      <c r="AY125" s="339"/>
      <c r="AZ125" s="436"/>
      <c r="BA125" s="436"/>
      <c r="BB125" s="436"/>
      <c r="BC125" s="36"/>
      <c r="BD125" s="36"/>
      <c r="BE125" s="36"/>
      <c r="BF125" s="36"/>
      <c r="BG125" s="36"/>
      <c r="BI125" s="2"/>
      <c r="BJ125" s="2"/>
    </row>
    <row r="126" spans="1:62" ht="35.1" customHeight="1" x14ac:dyDescent="0.25">
      <c r="A126" s="45" t="str">
        <f>IF(ISBLANK(A71),"",(A71))</f>
        <v/>
      </c>
      <c r="B126" s="31">
        <f>IF(ISBLANK(B71),"",(B71))</f>
        <v>13</v>
      </c>
      <c r="C126" s="32"/>
      <c r="D126" s="230" t="str">
        <f>IF(ISBLANK(A71),"",ROUNDDOWN((V72-(AF72+AJ72))/V72,5))</f>
        <v/>
      </c>
      <c r="E126" s="231"/>
      <c r="F126" s="253"/>
      <c r="G126" s="254"/>
      <c r="H126" s="242" t="str">
        <f>IF(ISBLANK(A71),"円",ROUNDDOWN($AO$34*F126,0))</f>
        <v>円</v>
      </c>
      <c r="I126" s="242"/>
      <c r="J126" s="242"/>
      <c r="K126" s="207" t="str">
        <f>IF(ISBLANK(A71),"円",ROUNDDOWN((Q126+W126+AC126)/3,2))</f>
        <v>円</v>
      </c>
      <c r="L126" s="208"/>
      <c r="M126" s="220">
        <v>0</v>
      </c>
      <c r="N126" s="221"/>
      <c r="O126" s="222">
        <v>0</v>
      </c>
      <c r="P126" s="223"/>
      <c r="Q126" s="207" t="str">
        <f>IF(ISBLANK(A71),"円",ROUNDDOWN(M126/O126,2))</f>
        <v>円</v>
      </c>
      <c r="R126" s="208"/>
      <c r="S126" s="220">
        <v>0</v>
      </c>
      <c r="T126" s="221"/>
      <c r="U126" s="222">
        <v>0</v>
      </c>
      <c r="V126" s="223"/>
      <c r="W126" s="207" t="str">
        <f>IF(ISBLANK(A71),"円",ROUNDDOWN(S126/U126,2))</f>
        <v>円</v>
      </c>
      <c r="X126" s="208"/>
      <c r="Y126" s="220">
        <v>0</v>
      </c>
      <c r="Z126" s="221"/>
      <c r="AA126" s="222">
        <v>0</v>
      </c>
      <c r="AB126" s="223"/>
      <c r="AC126" s="207" t="str">
        <f>IF(ISBLANK(A71),"円",ROUNDDOWN(Y126/AA126,2))</f>
        <v>円</v>
      </c>
      <c r="AD126" s="208"/>
      <c r="AE126" s="340" t="str">
        <f>IF(ISBLANK(A71),"円",ROUNDDOWN(F126*K126,0))</f>
        <v>円</v>
      </c>
      <c r="AF126" s="341"/>
      <c r="AG126" s="342"/>
      <c r="AH126" s="343" t="str">
        <f t="shared" si="254"/>
        <v>円</v>
      </c>
      <c r="AI126" s="344"/>
      <c r="AJ126" s="345"/>
      <c r="AK126" s="195" t="str">
        <f t="shared" si="255"/>
        <v>円</v>
      </c>
      <c r="AL126" s="196"/>
      <c r="AM126" s="197"/>
      <c r="AN126" s="195" t="str">
        <f t="shared" si="256"/>
        <v>円</v>
      </c>
      <c r="AO126" s="196"/>
      <c r="AP126" s="346"/>
      <c r="AQ126" s="347"/>
      <c r="AR126" s="347"/>
      <c r="AS126" s="347"/>
      <c r="AT126" s="426"/>
      <c r="AU126" s="426"/>
      <c r="AV126" s="426"/>
      <c r="AW126" s="339"/>
      <c r="AX126" s="339"/>
      <c r="AY126" s="339"/>
      <c r="AZ126" s="436"/>
      <c r="BA126" s="436"/>
      <c r="BB126" s="436"/>
      <c r="BC126" s="36"/>
      <c r="BD126" s="36"/>
      <c r="BE126" s="36"/>
      <c r="BF126" s="36"/>
      <c r="BG126" s="36"/>
      <c r="BI126" s="2"/>
      <c r="BJ126" s="2"/>
    </row>
    <row r="127" spans="1:62" ht="35.1" customHeight="1" x14ac:dyDescent="0.25">
      <c r="A127" s="45" t="str">
        <f>IF(ISBLANK(A73),"",(A73))</f>
        <v/>
      </c>
      <c r="B127" s="31">
        <f>IF(ISBLANK(B73),"",(B73))</f>
        <v>14</v>
      </c>
      <c r="C127" s="32"/>
      <c r="D127" s="230" t="str">
        <f>IF(ISBLANK(A73),"",ROUNDDOWN((V74-(AF74+AJ74))/V74,5))</f>
        <v/>
      </c>
      <c r="E127" s="231"/>
      <c r="F127" s="253"/>
      <c r="G127" s="254"/>
      <c r="H127" s="242" t="str">
        <f>IF(ISBLANK(A73),"円",ROUNDDOWN($AO$34*F127,0))</f>
        <v>円</v>
      </c>
      <c r="I127" s="242"/>
      <c r="J127" s="242"/>
      <c r="K127" s="207" t="str">
        <f>IF(ISBLANK(A73),"円",ROUNDDOWN((Q127+W127+AC127)/3,2))</f>
        <v>円</v>
      </c>
      <c r="L127" s="208"/>
      <c r="M127" s="220">
        <v>0</v>
      </c>
      <c r="N127" s="221"/>
      <c r="O127" s="222">
        <v>0</v>
      </c>
      <c r="P127" s="223"/>
      <c r="Q127" s="207" t="str">
        <f>IF(ISBLANK(A73),"円",ROUNDDOWN(M127/O127,2))</f>
        <v>円</v>
      </c>
      <c r="R127" s="208"/>
      <c r="S127" s="220">
        <v>0</v>
      </c>
      <c r="T127" s="221"/>
      <c r="U127" s="222">
        <v>0</v>
      </c>
      <c r="V127" s="223"/>
      <c r="W127" s="207" t="str">
        <f>IF(ISBLANK(A73),"円",ROUNDDOWN(S127/U127,2))</f>
        <v>円</v>
      </c>
      <c r="X127" s="208"/>
      <c r="Y127" s="220">
        <v>0</v>
      </c>
      <c r="Z127" s="221"/>
      <c r="AA127" s="222">
        <v>0</v>
      </c>
      <c r="AB127" s="223"/>
      <c r="AC127" s="207" t="str">
        <f>IF(ISBLANK(A73),"円",ROUNDDOWN(Y127/AA127,2))</f>
        <v>円</v>
      </c>
      <c r="AD127" s="208"/>
      <c r="AE127" s="340" t="str">
        <f>IF(ISBLANK(A73),"円",ROUNDDOWN(F127*K127,0))</f>
        <v>円</v>
      </c>
      <c r="AF127" s="341"/>
      <c r="AG127" s="342"/>
      <c r="AH127" s="343" t="str">
        <f t="shared" si="254"/>
        <v>円</v>
      </c>
      <c r="AI127" s="344"/>
      <c r="AJ127" s="345"/>
      <c r="AK127" s="195" t="str">
        <f t="shared" si="255"/>
        <v>円</v>
      </c>
      <c r="AL127" s="196"/>
      <c r="AM127" s="197"/>
      <c r="AN127" s="195" t="str">
        <f t="shared" si="256"/>
        <v>円</v>
      </c>
      <c r="AO127" s="196"/>
      <c r="AP127" s="346"/>
      <c r="AQ127" s="347"/>
      <c r="AR127" s="347"/>
      <c r="AS127" s="347"/>
      <c r="AT127" s="426"/>
      <c r="AU127" s="426"/>
      <c r="AV127" s="426"/>
      <c r="AW127" s="339"/>
      <c r="AX127" s="339"/>
      <c r="AY127" s="339"/>
      <c r="AZ127" s="436"/>
      <c r="BA127" s="436"/>
      <c r="BB127" s="436"/>
      <c r="BC127" s="36"/>
      <c r="BD127" s="36"/>
      <c r="BE127" s="36"/>
      <c r="BF127" s="36"/>
      <c r="BG127" s="36"/>
      <c r="BI127" s="2"/>
      <c r="BJ127" s="2"/>
    </row>
    <row r="128" spans="1:62" ht="35.1" customHeight="1" x14ac:dyDescent="0.25">
      <c r="A128" s="45" t="str">
        <f>IF(ISBLANK(A75),"",(A75))</f>
        <v/>
      </c>
      <c r="B128" s="31">
        <f>IF(ISBLANK(B75),"",(B75))</f>
        <v>15</v>
      </c>
      <c r="C128" s="32"/>
      <c r="D128" s="230" t="str">
        <f>IF(ISBLANK(A75),"",ROUNDDOWN((V76-(AF76+AJ76))/V76,5))</f>
        <v/>
      </c>
      <c r="E128" s="231"/>
      <c r="F128" s="253"/>
      <c r="G128" s="254"/>
      <c r="H128" s="242" t="str">
        <f>IF(ISBLANK(A75),"円",ROUNDDOWN($AO$34*F128,0))</f>
        <v>円</v>
      </c>
      <c r="I128" s="242"/>
      <c r="J128" s="242"/>
      <c r="K128" s="207" t="str">
        <f>IF(ISBLANK(A75),"円",ROUNDDOWN((Q128+W128+AC128)/3,2))</f>
        <v>円</v>
      </c>
      <c r="L128" s="208"/>
      <c r="M128" s="220">
        <v>0</v>
      </c>
      <c r="N128" s="221"/>
      <c r="O128" s="222">
        <v>0</v>
      </c>
      <c r="P128" s="223"/>
      <c r="Q128" s="207" t="str">
        <f>IF(ISBLANK(A75),"円",ROUNDDOWN(M128/O128,2))</f>
        <v>円</v>
      </c>
      <c r="R128" s="208"/>
      <c r="S128" s="220">
        <v>0</v>
      </c>
      <c r="T128" s="221"/>
      <c r="U128" s="222">
        <v>0</v>
      </c>
      <c r="V128" s="223"/>
      <c r="W128" s="207" t="str">
        <f>IF(ISBLANK(A75),"円",ROUNDDOWN(S128/U128,2))</f>
        <v>円</v>
      </c>
      <c r="X128" s="208"/>
      <c r="Y128" s="220">
        <v>0</v>
      </c>
      <c r="Z128" s="221"/>
      <c r="AA128" s="222">
        <v>0</v>
      </c>
      <c r="AB128" s="223"/>
      <c r="AC128" s="207" t="str">
        <f>IF(ISBLANK(A75),"円",ROUNDDOWN(Y128/AA128,2))</f>
        <v>円</v>
      </c>
      <c r="AD128" s="208"/>
      <c r="AE128" s="340" t="str">
        <f>IF(ISBLANK(A75),"円",ROUNDDOWN(F128*K128,0))</f>
        <v>円</v>
      </c>
      <c r="AF128" s="341"/>
      <c r="AG128" s="342"/>
      <c r="AH128" s="343" t="str">
        <f t="shared" si="254"/>
        <v>円</v>
      </c>
      <c r="AI128" s="344"/>
      <c r="AJ128" s="345"/>
      <c r="AK128" s="195" t="str">
        <f t="shared" si="255"/>
        <v>円</v>
      </c>
      <c r="AL128" s="196"/>
      <c r="AM128" s="197"/>
      <c r="AN128" s="195" t="str">
        <f t="shared" si="256"/>
        <v>円</v>
      </c>
      <c r="AO128" s="196"/>
      <c r="AP128" s="346"/>
      <c r="AQ128" s="347"/>
      <c r="AR128" s="347"/>
      <c r="AS128" s="347"/>
      <c r="AT128" s="426"/>
      <c r="AU128" s="426"/>
      <c r="AV128" s="426"/>
      <c r="AW128" s="339"/>
      <c r="AX128" s="339"/>
      <c r="AY128" s="339"/>
      <c r="AZ128" s="436"/>
      <c r="BA128" s="436"/>
      <c r="BB128" s="436"/>
      <c r="BC128" s="36"/>
      <c r="BD128" s="36"/>
      <c r="BE128" s="36"/>
      <c r="BF128" s="36"/>
      <c r="BG128" s="36"/>
      <c r="BI128" s="2"/>
      <c r="BJ128" s="2"/>
    </row>
    <row r="129" spans="1:62" ht="35.1" customHeight="1" x14ac:dyDescent="0.25">
      <c r="A129" s="45" t="str">
        <f>IF(ISBLANK(A77),"",(A77))</f>
        <v/>
      </c>
      <c r="B129" s="31">
        <f>IF(ISBLANK(B77),"",(B77))</f>
        <v>16</v>
      </c>
      <c r="C129" s="32"/>
      <c r="D129" s="230" t="str">
        <f>IF(ISBLANK(A77),"",ROUNDDOWN((V78-(AF78+AJ78))/V78,5))</f>
        <v/>
      </c>
      <c r="E129" s="231"/>
      <c r="F129" s="253"/>
      <c r="G129" s="254"/>
      <c r="H129" s="242" t="str">
        <f>IF(ISBLANK(A77),"円",ROUNDDOWN($AO$34*F129,0))</f>
        <v>円</v>
      </c>
      <c r="I129" s="242"/>
      <c r="J129" s="242"/>
      <c r="K129" s="207" t="str">
        <f>IF(ISBLANK(A77),"円",ROUNDDOWN((Q129+W129+AC129)/3,2))</f>
        <v>円</v>
      </c>
      <c r="L129" s="208"/>
      <c r="M129" s="220">
        <v>0</v>
      </c>
      <c r="N129" s="221"/>
      <c r="O129" s="222">
        <v>0</v>
      </c>
      <c r="P129" s="223"/>
      <c r="Q129" s="207" t="str">
        <f>IF(ISBLANK(A77),"円",ROUNDDOWN(M129/O129,2))</f>
        <v>円</v>
      </c>
      <c r="R129" s="208"/>
      <c r="S129" s="220">
        <v>0</v>
      </c>
      <c r="T129" s="221"/>
      <c r="U129" s="222">
        <v>0</v>
      </c>
      <c r="V129" s="223"/>
      <c r="W129" s="207" t="str">
        <f>IF(ISBLANK(A77),"円",ROUNDDOWN(S129/U129,2))</f>
        <v>円</v>
      </c>
      <c r="X129" s="208"/>
      <c r="Y129" s="220">
        <v>0</v>
      </c>
      <c r="Z129" s="221"/>
      <c r="AA129" s="222">
        <v>0</v>
      </c>
      <c r="AB129" s="223"/>
      <c r="AC129" s="207" t="str">
        <f>IF(ISBLANK(A77),"円",ROUNDDOWN(Y129/AA129,2))</f>
        <v>円</v>
      </c>
      <c r="AD129" s="208"/>
      <c r="AE129" s="340" t="str">
        <f>IF(ISBLANK(A77),"円",ROUNDDOWN(F129*K129,0))</f>
        <v>円</v>
      </c>
      <c r="AF129" s="341"/>
      <c r="AG129" s="342"/>
      <c r="AH129" s="343" t="str">
        <f t="shared" si="254"/>
        <v>円</v>
      </c>
      <c r="AI129" s="344"/>
      <c r="AJ129" s="345"/>
      <c r="AK129" s="195" t="str">
        <f t="shared" si="255"/>
        <v>円</v>
      </c>
      <c r="AL129" s="196"/>
      <c r="AM129" s="197"/>
      <c r="AN129" s="195" t="str">
        <f t="shared" si="256"/>
        <v>円</v>
      </c>
      <c r="AO129" s="196"/>
      <c r="AP129" s="346"/>
      <c r="AQ129" s="347"/>
      <c r="AR129" s="347"/>
      <c r="AS129" s="347"/>
      <c r="AT129" s="426"/>
      <c r="AU129" s="426"/>
      <c r="AV129" s="426"/>
      <c r="AW129" s="339"/>
      <c r="AX129" s="339"/>
      <c r="AY129" s="339"/>
      <c r="AZ129" s="436"/>
      <c r="BA129" s="436"/>
      <c r="BB129" s="436"/>
      <c r="BC129" s="36"/>
      <c r="BD129" s="36"/>
      <c r="BE129" s="36"/>
      <c r="BF129" s="36"/>
      <c r="BG129" s="36"/>
      <c r="BI129" s="2"/>
      <c r="BJ129" s="2"/>
    </row>
    <row r="130" spans="1:62" ht="35.1" customHeight="1" x14ac:dyDescent="0.25">
      <c r="A130" s="45" t="str">
        <f>IF(ISBLANK(A79),"",(A79))</f>
        <v/>
      </c>
      <c r="B130" s="31">
        <f>IF(ISBLANK(B79),"",(B79))</f>
        <v>17</v>
      </c>
      <c r="C130" s="32"/>
      <c r="D130" s="230" t="str">
        <f>IF(ISBLANK(A79),"",ROUNDDOWN((V80-(AF80+AJ80))/V80,5))</f>
        <v/>
      </c>
      <c r="E130" s="231"/>
      <c r="F130" s="253"/>
      <c r="G130" s="254"/>
      <c r="H130" s="242" t="str">
        <f>IF(ISBLANK(A79),"円",ROUNDDOWN($AO$34*F130,0))</f>
        <v>円</v>
      </c>
      <c r="I130" s="242"/>
      <c r="J130" s="242"/>
      <c r="K130" s="207" t="str">
        <f>IF(ISBLANK(A79),"円",ROUNDDOWN((Q130+W130+AC130)/3,2))</f>
        <v>円</v>
      </c>
      <c r="L130" s="208"/>
      <c r="M130" s="220">
        <v>0</v>
      </c>
      <c r="N130" s="221"/>
      <c r="O130" s="222">
        <v>0</v>
      </c>
      <c r="P130" s="223"/>
      <c r="Q130" s="207" t="str">
        <f>IF(ISBLANK(A79),"円",ROUNDDOWN(M130/O130,2))</f>
        <v>円</v>
      </c>
      <c r="R130" s="208"/>
      <c r="S130" s="220">
        <v>0</v>
      </c>
      <c r="T130" s="221"/>
      <c r="U130" s="222">
        <v>0</v>
      </c>
      <c r="V130" s="223"/>
      <c r="W130" s="207" t="str">
        <f>IF(ISBLANK(A79),"円",ROUNDDOWN(S130/U130,2))</f>
        <v>円</v>
      </c>
      <c r="X130" s="208"/>
      <c r="Y130" s="220">
        <v>0</v>
      </c>
      <c r="Z130" s="221"/>
      <c r="AA130" s="222">
        <v>0</v>
      </c>
      <c r="AB130" s="223"/>
      <c r="AC130" s="207" t="str">
        <f>IF(ISBLANK(A79),"円",ROUNDDOWN(Y130/AA130,2))</f>
        <v>円</v>
      </c>
      <c r="AD130" s="208"/>
      <c r="AE130" s="340" t="str">
        <f>IF(ISBLANK(A79),"円",ROUNDDOWN(F130*K130,0))</f>
        <v>円</v>
      </c>
      <c r="AF130" s="341"/>
      <c r="AG130" s="342"/>
      <c r="AH130" s="343" t="str">
        <f t="shared" si="254"/>
        <v>円</v>
      </c>
      <c r="AI130" s="344"/>
      <c r="AJ130" s="345"/>
      <c r="AK130" s="195" t="str">
        <f t="shared" si="255"/>
        <v>円</v>
      </c>
      <c r="AL130" s="196"/>
      <c r="AM130" s="197"/>
      <c r="AN130" s="195" t="str">
        <f t="shared" si="256"/>
        <v>円</v>
      </c>
      <c r="AO130" s="196"/>
      <c r="AP130" s="346"/>
      <c r="AQ130" s="347"/>
      <c r="AR130" s="347"/>
      <c r="AS130" s="347"/>
      <c r="AT130" s="426"/>
      <c r="AU130" s="426"/>
      <c r="AV130" s="426"/>
      <c r="AW130" s="339"/>
      <c r="AX130" s="339"/>
      <c r="AY130" s="339"/>
      <c r="AZ130" s="436"/>
      <c r="BA130" s="436"/>
      <c r="BB130" s="436"/>
      <c r="BC130" s="36"/>
      <c r="BD130" s="36"/>
      <c r="BE130" s="36"/>
      <c r="BF130" s="36"/>
      <c r="BG130" s="36"/>
      <c r="BI130" s="2"/>
      <c r="BJ130" s="2"/>
    </row>
    <row r="131" spans="1:62" ht="35.1" customHeight="1" x14ac:dyDescent="0.25">
      <c r="A131" s="45" t="str">
        <f>IF(ISBLANK(A81),"",(A81))</f>
        <v/>
      </c>
      <c r="B131" s="31">
        <f>IF(ISBLANK(B81),"",(B81))</f>
        <v>18</v>
      </c>
      <c r="C131" s="32"/>
      <c r="D131" s="230" t="str">
        <f>IF(ISBLANK(A81),"",ROUNDDOWN((V82-(AF82+AJ82))/V82,5))</f>
        <v/>
      </c>
      <c r="E131" s="231"/>
      <c r="F131" s="253"/>
      <c r="G131" s="254"/>
      <c r="H131" s="242" t="str">
        <f>IF(ISBLANK(A81),"円",ROUNDDOWN($AO$34*F131,0))</f>
        <v>円</v>
      </c>
      <c r="I131" s="242"/>
      <c r="J131" s="242"/>
      <c r="K131" s="207" t="str">
        <f>IF(ISBLANK(A81),"円",ROUNDDOWN((Q131+W131+AC131)/3,2))</f>
        <v>円</v>
      </c>
      <c r="L131" s="208"/>
      <c r="M131" s="220">
        <v>0</v>
      </c>
      <c r="N131" s="221"/>
      <c r="O131" s="222">
        <v>0</v>
      </c>
      <c r="P131" s="223"/>
      <c r="Q131" s="207" t="str">
        <f>IF(ISBLANK(A81),"円",ROUNDDOWN(M131/O131,2))</f>
        <v>円</v>
      </c>
      <c r="R131" s="208"/>
      <c r="S131" s="220">
        <v>0</v>
      </c>
      <c r="T131" s="221"/>
      <c r="U131" s="222">
        <v>0</v>
      </c>
      <c r="V131" s="223"/>
      <c r="W131" s="207" t="str">
        <f>IF(ISBLANK(A81),"円",ROUNDDOWN(S131/U131,2))</f>
        <v>円</v>
      </c>
      <c r="X131" s="208"/>
      <c r="Y131" s="220">
        <v>0</v>
      </c>
      <c r="Z131" s="221"/>
      <c r="AA131" s="222">
        <v>0</v>
      </c>
      <c r="AB131" s="223"/>
      <c r="AC131" s="207" t="str">
        <f>IF(ISBLANK(A81),"円",ROUNDDOWN(Y131/AA131,2))</f>
        <v>円</v>
      </c>
      <c r="AD131" s="208"/>
      <c r="AE131" s="340" t="str">
        <f>IF(ISBLANK(A81),"円",ROUNDDOWN(F131*K131,0))</f>
        <v>円</v>
      </c>
      <c r="AF131" s="341"/>
      <c r="AG131" s="342"/>
      <c r="AH131" s="343" t="str">
        <f t="shared" si="254"/>
        <v>円</v>
      </c>
      <c r="AI131" s="344"/>
      <c r="AJ131" s="345"/>
      <c r="AK131" s="195" t="str">
        <f t="shared" si="255"/>
        <v>円</v>
      </c>
      <c r="AL131" s="196"/>
      <c r="AM131" s="197"/>
      <c r="AN131" s="195" t="str">
        <f t="shared" si="256"/>
        <v>円</v>
      </c>
      <c r="AO131" s="196"/>
      <c r="AP131" s="346"/>
      <c r="AQ131" s="347"/>
      <c r="AR131" s="347"/>
      <c r="AS131" s="347"/>
      <c r="AT131" s="426"/>
      <c r="AU131" s="426"/>
      <c r="AV131" s="426"/>
      <c r="AW131" s="339"/>
      <c r="AX131" s="339"/>
      <c r="AY131" s="339"/>
      <c r="AZ131" s="436"/>
      <c r="BA131" s="436"/>
      <c r="BB131" s="436"/>
      <c r="BC131" s="36"/>
      <c r="BD131" s="36"/>
      <c r="BE131" s="36"/>
      <c r="BF131" s="36"/>
      <c r="BG131" s="36"/>
      <c r="BI131" s="2"/>
      <c r="BJ131" s="2"/>
    </row>
    <row r="132" spans="1:62" ht="35.1" customHeight="1" x14ac:dyDescent="0.25">
      <c r="A132" s="45" t="str">
        <f>IF(ISBLANK(A83),"",(A83))</f>
        <v/>
      </c>
      <c r="B132" s="31">
        <f>IF(ISBLANK(B83),"",(B83))</f>
        <v>19</v>
      </c>
      <c r="C132" s="32"/>
      <c r="D132" s="230" t="str">
        <f>IF(ISBLANK(A83),"",ROUNDDOWN((V84-(AF84+AJ84))/V84,5))</f>
        <v/>
      </c>
      <c r="E132" s="231"/>
      <c r="F132" s="253"/>
      <c r="G132" s="254"/>
      <c r="H132" s="242" t="str">
        <f>IF(ISBLANK(A83),"円",ROUNDDOWN($AO$34*F132,0))</f>
        <v>円</v>
      </c>
      <c r="I132" s="242"/>
      <c r="J132" s="242"/>
      <c r="K132" s="207" t="str">
        <f>IF(ISBLANK(A83),"円",ROUNDDOWN((Q132+W132+AC132)/3,2))</f>
        <v>円</v>
      </c>
      <c r="L132" s="208"/>
      <c r="M132" s="220">
        <v>0</v>
      </c>
      <c r="N132" s="221"/>
      <c r="O132" s="222">
        <v>0</v>
      </c>
      <c r="P132" s="223"/>
      <c r="Q132" s="207" t="str">
        <f>IF(ISBLANK(A83),"円",ROUNDDOWN(M132/O132,2))</f>
        <v>円</v>
      </c>
      <c r="R132" s="208"/>
      <c r="S132" s="220">
        <v>0</v>
      </c>
      <c r="T132" s="221"/>
      <c r="U132" s="222">
        <v>0</v>
      </c>
      <c r="V132" s="223"/>
      <c r="W132" s="207" t="str">
        <f>IF(ISBLANK(A83),"円",ROUNDDOWN(S132/U132,2))</f>
        <v>円</v>
      </c>
      <c r="X132" s="208"/>
      <c r="Y132" s="220">
        <v>0</v>
      </c>
      <c r="Z132" s="221"/>
      <c r="AA132" s="222">
        <v>0</v>
      </c>
      <c r="AB132" s="223"/>
      <c r="AC132" s="207" t="str">
        <f>IF(ISBLANK(A83),"円",ROUNDDOWN(Y132/AA132,2))</f>
        <v>円</v>
      </c>
      <c r="AD132" s="208"/>
      <c r="AE132" s="340" t="str">
        <f>IF(ISBLANK(A83),"円",ROUNDDOWN(F132*K132,0))</f>
        <v>円</v>
      </c>
      <c r="AF132" s="341"/>
      <c r="AG132" s="342"/>
      <c r="AH132" s="343" t="str">
        <f t="shared" si="254"/>
        <v>円</v>
      </c>
      <c r="AI132" s="344"/>
      <c r="AJ132" s="345"/>
      <c r="AK132" s="195" t="str">
        <f t="shared" si="255"/>
        <v>円</v>
      </c>
      <c r="AL132" s="196"/>
      <c r="AM132" s="197"/>
      <c r="AN132" s="195" t="str">
        <f t="shared" si="256"/>
        <v>円</v>
      </c>
      <c r="AO132" s="196"/>
      <c r="AP132" s="346"/>
      <c r="AQ132" s="347"/>
      <c r="AR132" s="347"/>
      <c r="AS132" s="347"/>
      <c r="AT132" s="426"/>
      <c r="AU132" s="426"/>
      <c r="AV132" s="426"/>
      <c r="AW132" s="339"/>
      <c r="AX132" s="339"/>
      <c r="AY132" s="339"/>
      <c r="AZ132" s="436"/>
      <c r="BA132" s="436"/>
      <c r="BB132" s="436"/>
      <c r="BC132" s="36"/>
      <c r="BD132" s="36"/>
      <c r="BE132" s="36"/>
      <c r="BF132" s="36"/>
      <c r="BG132" s="36"/>
      <c r="BI132" s="2"/>
      <c r="BJ132" s="2"/>
    </row>
    <row r="133" spans="1:62" ht="35.1" customHeight="1" x14ac:dyDescent="0.25">
      <c r="A133" s="45" t="str">
        <f>IF(ISBLANK(A85),"",(A85))</f>
        <v/>
      </c>
      <c r="B133" s="31">
        <f>IF(ISBLANK(B85),"",(B85))</f>
        <v>20</v>
      </c>
      <c r="C133" s="32"/>
      <c r="D133" s="230" t="str">
        <f>IF(ISBLANK(A85),"",ROUNDDOWN((V86-(AF86+AJ86))/V86,5))</f>
        <v/>
      </c>
      <c r="E133" s="231"/>
      <c r="F133" s="253"/>
      <c r="G133" s="254"/>
      <c r="H133" s="242" t="str">
        <f>IF(ISBLANK(A85),"円",ROUNDDOWN($AO$34*F133,0))</f>
        <v>円</v>
      </c>
      <c r="I133" s="242"/>
      <c r="J133" s="242"/>
      <c r="K133" s="207" t="str">
        <f>IF(ISBLANK(A85),"円",ROUNDDOWN((Q133+W133+AC133)/3,2))</f>
        <v>円</v>
      </c>
      <c r="L133" s="208"/>
      <c r="M133" s="220">
        <v>0</v>
      </c>
      <c r="N133" s="221"/>
      <c r="O133" s="222">
        <v>0</v>
      </c>
      <c r="P133" s="223"/>
      <c r="Q133" s="207" t="str">
        <f>IF(ISBLANK(A85),"円",ROUNDDOWN(M133/O133,2))</f>
        <v>円</v>
      </c>
      <c r="R133" s="208"/>
      <c r="S133" s="220">
        <v>0</v>
      </c>
      <c r="T133" s="221"/>
      <c r="U133" s="222">
        <v>0</v>
      </c>
      <c r="V133" s="223"/>
      <c r="W133" s="207" t="str">
        <f>IF(ISBLANK(A85),"円",ROUNDDOWN(S133/U133,2))</f>
        <v>円</v>
      </c>
      <c r="X133" s="208"/>
      <c r="Y133" s="220">
        <v>0</v>
      </c>
      <c r="Z133" s="221"/>
      <c r="AA133" s="222">
        <v>0</v>
      </c>
      <c r="AB133" s="223"/>
      <c r="AC133" s="207" t="str">
        <f>IF(ISBLANK(A85),"円",ROUNDDOWN(Y133/AA133,2))</f>
        <v>円</v>
      </c>
      <c r="AD133" s="208"/>
      <c r="AE133" s="340" t="str">
        <f>IF(ISBLANK(A85),"円",ROUNDDOWN(F133*K133,0))</f>
        <v>円</v>
      </c>
      <c r="AF133" s="341"/>
      <c r="AG133" s="342"/>
      <c r="AH133" s="343" t="str">
        <f t="shared" si="254"/>
        <v>円</v>
      </c>
      <c r="AI133" s="344"/>
      <c r="AJ133" s="345"/>
      <c r="AK133" s="195" t="str">
        <f t="shared" si="255"/>
        <v>円</v>
      </c>
      <c r="AL133" s="196"/>
      <c r="AM133" s="197"/>
      <c r="AN133" s="195" t="str">
        <f t="shared" si="256"/>
        <v>円</v>
      </c>
      <c r="AO133" s="196"/>
      <c r="AP133" s="346"/>
      <c r="AQ133" s="347"/>
      <c r="AR133" s="347"/>
      <c r="AS133" s="347"/>
      <c r="AT133" s="426"/>
      <c r="AU133" s="426"/>
      <c r="AV133" s="426"/>
      <c r="AW133" s="339"/>
      <c r="AX133" s="339"/>
      <c r="AY133" s="339"/>
      <c r="AZ133" s="436"/>
      <c r="BA133" s="436"/>
      <c r="BB133" s="436"/>
      <c r="BC133" s="36"/>
      <c r="BD133" s="36"/>
      <c r="BE133" s="36"/>
      <c r="BF133" s="36"/>
      <c r="BG133" s="36"/>
      <c r="BI133" s="2"/>
      <c r="BJ133" s="2"/>
    </row>
    <row r="134" spans="1:62" ht="35.1" customHeight="1" x14ac:dyDescent="0.25">
      <c r="A134" s="45" t="str">
        <f>IF(ISBLANK(A87),"",(A87))</f>
        <v/>
      </c>
      <c r="B134" s="31">
        <f>IF(ISBLANK(B87),"",(B87))</f>
        <v>21</v>
      </c>
      <c r="C134" s="32"/>
      <c r="D134" s="230" t="str">
        <f>IF(ISBLANK(A87),"",ROUNDDOWN((V88-(AF88+AJ88))/V88,5))</f>
        <v/>
      </c>
      <c r="E134" s="231"/>
      <c r="F134" s="253"/>
      <c r="G134" s="254"/>
      <c r="H134" s="242" t="str">
        <f>IF(ISBLANK(A87),"円",ROUNDDOWN($AO$34*F134,0))</f>
        <v>円</v>
      </c>
      <c r="I134" s="242"/>
      <c r="J134" s="242"/>
      <c r="K134" s="207" t="str">
        <f>IF(ISBLANK(A87),"円",ROUNDDOWN((Q134+W134+AC134)/3,2))</f>
        <v>円</v>
      </c>
      <c r="L134" s="208"/>
      <c r="M134" s="220">
        <v>0</v>
      </c>
      <c r="N134" s="221"/>
      <c r="O134" s="222">
        <v>0</v>
      </c>
      <c r="P134" s="223"/>
      <c r="Q134" s="207" t="str">
        <f>IF(ISBLANK(A87),"円",ROUNDDOWN(M134/O134,2))</f>
        <v>円</v>
      </c>
      <c r="R134" s="208"/>
      <c r="S134" s="220">
        <v>0</v>
      </c>
      <c r="T134" s="221"/>
      <c r="U134" s="222">
        <v>0</v>
      </c>
      <c r="V134" s="223"/>
      <c r="W134" s="207" t="str">
        <f>IF(ISBLANK(A87),"円",ROUNDDOWN(S134/U134,2))</f>
        <v>円</v>
      </c>
      <c r="X134" s="208"/>
      <c r="Y134" s="220">
        <v>0</v>
      </c>
      <c r="Z134" s="221"/>
      <c r="AA134" s="222">
        <v>0</v>
      </c>
      <c r="AB134" s="223"/>
      <c r="AC134" s="207" t="str">
        <f>IF(ISBLANK(A87),"円",ROUNDDOWN(Y134/AA134,2))</f>
        <v>円</v>
      </c>
      <c r="AD134" s="208"/>
      <c r="AE134" s="340" t="str">
        <f>IF(ISBLANK(A87),"円",ROUNDDOWN(F134*K134,0))</f>
        <v>円</v>
      </c>
      <c r="AF134" s="341"/>
      <c r="AG134" s="342"/>
      <c r="AH134" s="343" t="str">
        <f t="shared" si="254"/>
        <v>円</v>
      </c>
      <c r="AI134" s="344"/>
      <c r="AJ134" s="345"/>
      <c r="AK134" s="195" t="str">
        <f t="shared" si="255"/>
        <v>円</v>
      </c>
      <c r="AL134" s="196"/>
      <c r="AM134" s="197"/>
      <c r="AN134" s="195" t="str">
        <f t="shared" si="256"/>
        <v>円</v>
      </c>
      <c r="AO134" s="196"/>
      <c r="AP134" s="346"/>
      <c r="AQ134" s="347"/>
      <c r="AR134" s="347"/>
      <c r="AS134" s="347"/>
      <c r="AT134" s="426"/>
      <c r="AU134" s="426"/>
      <c r="AV134" s="426"/>
      <c r="AW134" s="339"/>
      <c r="AX134" s="339"/>
      <c r="AY134" s="339"/>
      <c r="AZ134" s="436"/>
      <c r="BA134" s="436"/>
      <c r="BB134" s="436"/>
      <c r="BC134" s="36"/>
      <c r="BD134" s="36"/>
      <c r="BE134" s="36"/>
      <c r="BF134" s="36"/>
      <c r="BG134" s="36"/>
      <c r="BI134" s="2"/>
      <c r="BJ134" s="2"/>
    </row>
    <row r="135" spans="1:62" ht="35.1" customHeight="1" x14ac:dyDescent="0.25">
      <c r="A135" s="45" t="str">
        <f>IF(ISBLANK(A89),"",(A89))</f>
        <v/>
      </c>
      <c r="B135" s="31">
        <f>IF(ISBLANK(B89),"",(B89))</f>
        <v>22</v>
      </c>
      <c r="C135" s="32"/>
      <c r="D135" s="230" t="str">
        <f>IF(ISBLANK(A89),"",ROUNDDOWN((V90-(AF90+AJ90))/V90,5))</f>
        <v/>
      </c>
      <c r="E135" s="231"/>
      <c r="F135" s="253"/>
      <c r="G135" s="254"/>
      <c r="H135" s="242" t="str">
        <f>IF(ISBLANK(A89),"円",ROUNDDOWN($AO$34*F135,0))</f>
        <v>円</v>
      </c>
      <c r="I135" s="242"/>
      <c r="J135" s="242"/>
      <c r="K135" s="207" t="str">
        <f>IF(ISBLANK(A89),"円",ROUNDDOWN((Q135+W135+AC135)/3,2))</f>
        <v>円</v>
      </c>
      <c r="L135" s="208"/>
      <c r="M135" s="220">
        <v>0</v>
      </c>
      <c r="N135" s="221"/>
      <c r="O135" s="222">
        <v>0</v>
      </c>
      <c r="P135" s="223"/>
      <c r="Q135" s="207" t="str">
        <f>IF(ISBLANK(A89),"円",ROUNDDOWN(M135/O135,2))</f>
        <v>円</v>
      </c>
      <c r="R135" s="208"/>
      <c r="S135" s="220">
        <v>0</v>
      </c>
      <c r="T135" s="221"/>
      <c r="U135" s="222">
        <v>0</v>
      </c>
      <c r="V135" s="223"/>
      <c r="W135" s="207" t="str">
        <f>IF(ISBLANK(A89),"円",ROUNDDOWN(S135/U135,2))</f>
        <v>円</v>
      </c>
      <c r="X135" s="208"/>
      <c r="Y135" s="220">
        <v>0</v>
      </c>
      <c r="Z135" s="221"/>
      <c r="AA135" s="222">
        <v>0</v>
      </c>
      <c r="AB135" s="223"/>
      <c r="AC135" s="207" t="str">
        <f>IF(ISBLANK(A89),"円",ROUNDDOWN(Y135/AA135,2))</f>
        <v>円</v>
      </c>
      <c r="AD135" s="208"/>
      <c r="AE135" s="340" t="str">
        <f>IF(ISBLANK(A89),"円",ROUNDDOWN(F135*K135,0))</f>
        <v>円</v>
      </c>
      <c r="AF135" s="341"/>
      <c r="AG135" s="342"/>
      <c r="AH135" s="343" t="str">
        <f t="shared" si="254"/>
        <v>円</v>
      </c>
      <c r="AI135" s="344"/>
      <c r="AJ135" s="345"/>
      <c r="AK135" s="195" t="str">
        <f t="shared" si="255"/>
        <v>円</v>
      </c>
      <c r="AL135" s="196"/>
      <c r="AM135" s="197"/>
      <c r="AN135" s="195" t="str">
        <f t="shared" si="256"/>
        <v>円</v>
      </c>
      <c r="AO135" s="196"/>
      <c r="AP135" s="346"/>
      <c r="AQ135" s="347"/>
      <c r="AR135" s="347"/>
      <c r="AS135" s="347"/>
      <c r="AT135" s="426"/>
      <c r="AU135" s="426"/>
      <c r="AV135" s="426"/>
      <c r="AW135" s="339"/>
      <c r="AX135" s="339"/>
      <c r="AY135" s="339"/>
      <c r="AZ135" s="436"/>
      <c r="BA135" s="436"/>
      <c r="BB135" s="436"/>
      <c r="BC135" s="36"/>
      <c r="BD135" s="36"/>
      <c r="BE135" s="36"/>
      <c r="BF135" s="36"/>
      <c r="BG135" s="36"/>
      <c r="BI135" s="2"/>
      <c r="BJ135" s="2"/>
    </row>
    <row r="136" spans="1:62" ht="35.1" customHeight="1" x14ac:dyDescent="0.25">
      <c r="A136" s="45" t="str">
        <f>IF(ISBLANK(A91),"",(A91))</f>
        <v/>
      </c>
      <c r="B136" s="31">
        <f>IF(ISBLANK(B91),"",(B91))</f>
        <v>23</v>
      </c>
      <c r="C136" s="32"/>
      <c r="D136" s="230" t="str">
        <f>IF(ISBLANK(A91),"",ROUNDDOWN((V92-(AF92+AJ92))/V92,5))</f>
        <v/>
      </c>
      <c r="E136" s="231"/>
      <c r="F136" s="253"/>
      <c r="G136" s="254"/>
      <c r="H136" s="242" t="str">
        <f>IF(ISBLANK(A91),"円",ROUNDDOWN($AO$34*F136,0))</f>
        <v>円</v>
      </c>
      <c r="I136" s="242"/>
      <c r="J136" s="242"/>
      <c r="K136" s="207" t="str">
        <f>IF(ISBLANK(A91),"円",ROUNDDOWN((Q136+W136+AC136)/3,2))</f>
        <v>円</v>
      </c>
      <c r="L136" s="208"/>
      <c r="M136" s="220">
        <v>0</v>
      </c>
      <c r="N136" s="221"/>
      <c r="O136" s="222">
        <v>0</v>
      </c>
      <c r="P136" s="223"/>
      <c r="Q136" s="207" t="str">
        <f>IF(ISBLANK(A91),"円",ROUNDDOWN(M136/O136,2))</f>
        <v>円</v>
      </c>
      <c r="R136" s="208"/>
      <c r="S136" s="220">
        <v>0</v>
      </c>
      <c r="T136" s="221"/>
      <c r="U136" s="222">
        <v>0</v>
      </c>
      <c r="V136" s="223"/>
      <c r="W136" s="207" t="str">
        <f>IF(ISBLANK(A91),"円",ROUNDDOWN(S136/U136,2))</f>
        <v>円</v>
      </c>
      <c r="X136" s="208"/>
      <c r="Y136" s="220">
        <v>0</v>
      </c>
      <c r="Z136" s="221"/>
      <c r="AA136" s="222">
        <v>0</v>
      </c>
      <c r="AB136" s="223"/>
      <c r="AC136" s="207" t="str">
        <f>IF(ISBLANK(A91),"円",ROUNDDOWN(Y136/AA136,2))</f>
        <v>円</v>
      </c>
      <c r="AD136" s="208"/>
      <c r="AE136" s="340" t="str">
        <f>IF(ISBLANK(A91),"円",ROUNDDOWN(F136*K136,0))</f>
        <v>円</v>
      </c>
      <c r="AF136" s="341"/>
      <c r="AG136" s="342"/>
      <c r="AH136" s="343" t="str">
        <f t="shared" si="254"/>
        <v>円</v>
      </c>
      <c r="AI136" s="344"/>
      <c r="AJ136" s="345"/>
      <c r="AK136" s="195" t="str">
        <f t="shared" si="255"/>
        <v>円</v>
      </c>
      <c r="AL136" s="196"/>
      <c r="AM136" s="197"/>
      <c r="AN136" s="195" t="str">
        <f t="shared" si="256"/>
        <v>円</v>
      </c>
      <c r="AO136" s="196"/>
      <c r="AP136" s="346"/>
      <c r="AQ136" s="347"/>
      <c r="AR136" s="347"/>
      <c r="AS136" s="347"/>
      <c r="AT136" s="426"/>
      <c r="AU136" s="426"/>
      <c r="AV136" s="426"/>
      <c r="AW136" s="339"/>
      <c r="AX136" s="339"/>
      <c r="AY136" s="339"/>
      <c r="AZ136" s="436"/>
      <c r="BA136" s="436"/>
      <c r="BB136" s="436"/>
      <c r="BC136" s="36"/>
      <c r="BD136" s="36"/>
      <c r="BE136" s="36"/>
      <c r="BF136" s="36"/>
      <c r="BG136" s="36"/>
      <c r="BI136" s="2"/>
      <c r="BJ136" s="2"/>
    </row>
    <row r="137" spans="1:62" ht="35.1" customHeight="1" x14ac:dyDescent="0.25">
      <c r="A137" s="45" t="str">
        <f>IF(ISBLANK(A93),"",(A93))</f>
        <v/>
      </c>
      <c r="B137" s="31">
        <f>IF(ISBLANK(B93),"",(B93))</f>
        <v>24</v>
      </c>
      <c r="C137" s="32"/>
      <c r="D137" s="230" t="str">
        <f>IF(ISBLANK(A93),"",ROUNDDOWN((V94-(AF94+AJ94))/V94,5))</f>
        <v/>
      </c>
      <c r="E137" s="231"/>
      <c r="F137" s="253"/>
      <c r="G137" s="254"/>
      <c r="H137" s="242" t="str">
        <f>IF(ISBLANK(A93),"円",ROUNDDOWN($AO$34*F137,0))</f>
        <v>円</v>
      </c>
      <c r="I137" s="242"/>
      <c r="J137" s="242"/>
      <c r="K137" s="207" t="str">
        <f>IF(ISBLANK(A93),"円",ROUNDDOWN((Q137+W137+AC137)/3,2))</f>
        <v>円</v>
      </c>
      <c r="L137" s="208"/>
      <c r="M137" s="220">
        <v>0</v>
      </c>
      <c r="N137" s="221"/>
      <c r="O137" s="222">
        <v>0</v>
      </c>
      <c r="P137" s="223"/>
      <c r="Q137" s="207" t="str">
        <f>IF(ISBLANK(A93),"円",ROUNDDOWN(M137/O137,2))</f>
        <v>円</v>
      </c>
      <c r="R137" s="208"/>
      <c r="S137" s="220">
        <v>0</v>
      </c>
      <c r="T137" s="221"/>
      <c r="U137" s="222">
        <v>0</v>
      </c>
      <c r="V137" s="223"/>
      <c r="W137" s="207" t="str">
        <f>IF(ISBLANK(A93),"円",ROUNDDOWN(S137/U137,2))</f>
        <v>円</v>
      </c>
      <c r="X137" s="208"/>
      <c r="Y137" s="220">
        <v>0</v>
      </c>
      <c r="Z137" s="221"/>
      <c r="AA137" s="222">
        <v>0</v>
      </c>
      <c r="AB137" s="223"/>
      <c r="AC137" s="207" t="str">
        <f>IF(ISBLANK(A93),"円",ROUNDDOWN(Y137/AA137,2))</f>
        <v>円</v>
      </c>
      <c r="AD137" s="208"/>
      <c r="AE137" s="340" t="str">
        <f>IF(ISBLANK(A93),"円",ROUNDDOWN(F137*K137,0))</f>
        <v>円</v>
      </c>
      <c r="AF137" s="341"/>
      <c r="AG137" s="342"/>
      <c r="AH137" s="343" t="str">
        <f t="shared" si="254"/>
        <v>円</v>
      </c>
      <c r="AI137" s="344"/>
      <c r="AJ137" s="345"/>
      <c r="AK137" s="195" t="str">
        <f t="shared" si="255"/>
        <v>円</v>
      </c>
      <c r="AL137" s="196"/>
      <c r="AM137" s="197"/>
      <c r="AN137" s="195" t="str">
        <f t="shared" si="256"/>
        <v>円</v>
      </c>
      <c r="AO137" s="196"/>
      <c r="AP137" s="346"/>
      <c r="AQ137" s="347"/>
      <c r="AR137" s="347"/>
      <c r="AS137" s="347"/>
      <c r="AT137" s="426"/>
      <c r="AU137" s="426"/>
      <c r="AV137" s="426"/>
      <c r="AW137" s="339"/>
      <c r="AX137" s="339"/>
      <c r="AY137" s="339"/>
      <c r="AZ137" s="436"/>
      <c r="BA137" s="436"/>
      <c r="BB137" s="436"/>
      <c r="BC137" s="36"/>
      <c r="BD137" s="36"/>
      <c r="BE137" s="36"/>
      <c r="BF137" s="36"/>
      <c r="BG137" s="36"/>
      <c r="BI137" s="2"/>
      <c r="BJ137" s="2"/>
    </row>
    <row r="138" spans="1:62" ht="35.1" customHeight="1" x14ac:dyDescent="0.25">
      <c r="A138" s="45" t="str">
        <f>IF(ISBLANK(A95),"",(A95))</f>
        <v/>
      </c>
      <c r="B138" s="31">
        <f>IF(ISBLANK(B95),"",(B95))</f>
        <v>25</v>
      </c>
      <c r="C138" s="32"/>
      <c r="D138" s="230" t="str">
        <f>IF(ISBLANK(A95),"",ROUNDDOWN((V96-(AF96+AJ96))/V96,5))</f>
        <v/>
      </c>
      <c r="E138" s="231"/>
      <c r="F138" s="253"/>
      <c r="G138" s="254"/>
      <c r="H138" s="242" t="str">
        <f>IF(ISBLANK(A95),"円",ROUNDDOWN($AO$34*F138,0))</f>
        <v>円</v>
      </c>
      <c r="I138" s="242"/>
      <c r="J138" s="242"/>
      <c r="K138" s="207" t="str">
        <f>IF(ISBLANK(A95),"円",ROUNDDOWN((Q138+W138+AC138)/3,2))</f>
        <v>円</v>
      </c>
      <c r="L138" s="208"/>
      <c r="M138" s="220">
        <v>0</v>
      </c>
      <c r="N138" s="221"/>
      <c r="O138" s="222">
        <v>0</v>
      </c>
      <c r="P138" s="223"/>
      <c r="Q138" s="207" t="str">
        <f>IF(ISBLANK(A95),"円",ROUNDDOWN(M138/O138,2))</f>
        <v>円</v>
      </c>
      <c r="R138" s="208"/>
      <c r="S138" s="220">
        <v>0</v>
      </c>
      <c r="T138" s="221"/>
      <c r="U138" s="222">
        <v>0</v>
      </c>
      <c r="V138" s="223"/>
      <c r="W138" s="207" t="str">
        <f>IF(ISBLANK(A95),"円",ROUNDDOWN(S138/U138,2))</f>
        <v>円</v>
      </c>
      <c r="X138" s="208"/>
      <c r="Y138" s="220">
        <v>0</v>
      </c>
      <c r="Z138" s="221"/>
      <c r="AA138" s="222">
        <v>0</v>
      </c>
      <c r="AB138" s="223"/>
      <c r="AC138" s="207" t="str">
        <f>IF(ISBLANK(A95),"円",ROUNDDOWN(Y138/AA138,2))</f>
        <v>円</v>
      </c>
      <c r="AD138" s="208"/>
      <c r="AE138" s="340" t="str">
        <f>IF(ISBLANK(A95),"円",ROUNDDOWN(F138*K138,0))</f>
        <v>円</v>
      </c>
      <c r="AF138" s="341"/>
      <c r="AG138" s="342"/>
      <c r="AH138" s="343" t="str">
        <f t="shared" si="254"/>
        <v>円</v>
      </c>
      <c r="AI138" s="344"/>
      <c r="AJ138" s="345"/>
      <c r="AK138" s="195" t="str">
        <f t="shared" si="255"/>
        <v>円</v>
      </c>
      <c r="AL138" s="196"/>
      <c r="AM138" s="197"/>
      <c r="AN138" s="195" t="str">
        <f t="shared" si="256"/>
        <v>円</v>
      </c>
      <c r="AO138" s="196"/>
      <c r="AP138" s="346"/>
      <c r="AQ138" s="347"/>
      <c r="AR138" s="347"/>
      <c r="AS138" s="347"/>
      <c r="AT138" s="426"/>
      <c r="AU138" s="426"/>
      <c r="AV138" s="426"/>
      <c r="AW138" s="339"/>
      <c r="AX138" s="339"/>
      <c r="AY138" s="339"/>
      <c r="AZ138" s="436"/>
      <c r="BA138" s="436"/>
      <c r="BB138" s="436"/>
      <c r="BC138" s="36"/>
      <c r="BD138" s="36"/>
      <c r="BE138" s="36"/>
      <c r="BF138" s="36"/>
      <c r="BG138" s="36"/>
      <c r="BI138" s="2"/>
      <c r="BJ138" s="2"/>
    </row>
    <row r="139" spans="1:62" ht="35.1" customHeight="1" x14ac:dyDescent="0.25">
      <c r="A139" s="45" t="str">
        <f>IF(ISBLANK(A97),"",(A97))</f>
        <v/>
      </c>
      <c r="B139" s="31">
        <f>IF(ISBLANK(B97),"",(B97))</f>
        <v>26</v>
      </c>
      <c r="C139" s="32"/>
      <c r="D139" s="230" t="str">
        <f>IF(ISBLANK(A97),"",ROUNDDOWN((V98-(AF98+AJ98))/V98,5))</f>
        <v/>
      </c>
      <c r="E139" s="231"/>
      <c r="F139" s="253"/>
      <c r="G139" s="254"/>
      <c r="H139" s="242" t="str">
        <f>IF(ISBLANK(A97),"円",ROUNDDOWN($AO$34*F139,0))</f>
        <v>円</v>
      </c>
      <c r="I139" s="242"/>
      <c r="J139" s="242"/>
      <c r="K139" s="207" t="str">
        <f>IF(ISBLANK(A97),"円",ROUNDDOWN((Q139+W139+AC139)/3,2))</f>
        <v>円</v>
      </c>
      <c r="L139" s="208"/>
      <c r="M139" s="220">
        <v>0</v>
      </c>
      <c r="N139" s="221"/>
      <c r="O139" s="222">
        <v>0</v>
      </c>
      <c r="P139" s="223"/>
      <c r="Q139" s="207" t="str">
        <f>IF(ISBLANK(A97),"円",ROUNDDOWN(M139/O139,2))</f>
        <v>円</v>
      </c>
      <c r="R139" s="208"/>
      <c r="S139" s="220">
        <v>0</v>
      </c>
      <c r="T139" s="221"/>
      <c r="U139" s="222">
        <v>0</v>
      </c>
      <c r="V139" s="223"/>
      <c r="W139" s="207" t="str">
        <f>IF(ISBLANK(A97),"円",ROUNDDOWN(S139/U139,2))</f>
        <v>円</v>
      </c>
      <c r="X139" s="208"/>
      <c r="Y139" s="220">
        <v>0</v>
      </c>
      <c r="Z139" s="221"/>
      <c r="AA139" s="222">
        <v>0</v>
      </c>
      <c r="AB139" s="223"/>
      <c r="AC139" s="207" t="str">
        <f>IF(ISBLANK(A97),"円",ROUNDDOWN(Y139/AA139,2))</f>
        <v>円</v>
      </c>
      <c r="AD139" s="208"/>
      <c r="AE139" s="340" t="str">
        <f>IF(ISBLANK(A97),"円",ROUNDDOWN(F139*K139,0))</f>
        <v>円</v>
      </c>
      <c r="AF139" s="341"/>
      <c r="AG139" s="342"/>
      <c r="AH139" s="343" t="str">
        <f t="shared" si="254"/>
        <v>円</v>
      </c>
      <c r="AI139" s="344"/>
      <c r="AJ139" s="345"/>
      <c r="AK139" s="195" t="str">
        <f t="shared" si="255"/>
        <v>円</v>
      </c>
      <c r="AL139" s="196"/>
      <c r="AM139" s="197"/>
      <c r="AN139" s="195" t="str">
        <f t="shared" si="256"/>
        <v>円</v>
      </c>
      <c r="AO139" s="196"/>
      <c r="AP139" s="346"/>
      <c r="AQ139" s="347"/>
      <c r="AR139" s="347"/>
      <c r="AS139" s="347"/>
      <c r="AT139" s="426"/>
      <c r="AU139" s="426"/>
      <c r="AV139" s="426"/>
      <c r="AW139" s="339"/>
      <c r="AX139" s="339"/>
      <c r="AY139" s="339"/>
      <c r="AZ139" s="436"/>
      <c r="BA139" s="436"/>
      <c r="BB139" s="436"/>
      <c r="BC139" s="36"/>
      <c r="BD139" s="36"/>
      <c r="BE139" s="36"/>
      <c r="BF139" s="36"/>
      <c r="BG139" s="36"/>
      <c r="BI139" s="2"/>
      <c r="BJ139" s="2"/>
    </row>
    <row r="140" spans="1:62" ht="35.1" customHeight="1" x14ac:dyDescent="0.25">
      <c r="A140" s="45" t="str">
        <f>IF(ISBLANK(A99),"",(A99))</f>
        <v/>
      </c>
      <c r="B140" s="31">
        <f>IF(ISBLANK(B99),"",(B99))</f>
        <v>27</v>
      </c>
      <c r="C140" s="32"/>
      <c r="D140" s="230" t="str">
        <f>IF(ISBLANK(A99),"",ROUNDDOWN((V100-(AF100+AJ100))/V100,5))</f>
        <v/>
      </c>
      <c r="E140" s="231"/>
      <c r="F140" s="253"/>
      <c r="G140" s="254"/>
      <c r="H140" s="242" t="str">
        <f>IF(ISBLANK(A99),"円",ROUNDDOWN($AO$34*F140,0))</f>
        <v>円</v>
      </c>
      <c r="I140" s="242"/>
      <c r="J140" s="242"/>
      <c r="K140" s="207" t="str">
        <f>IF(ISBLANK(A99),"円",ROUNDDOWN((Q140+W140+AC140)/3,2))</f>
        <v>円</v>
      </c>
      <c r="L140" s="208"/>
      <c r="M140" s="220">
        <v>0</v>
      </c>
      <c r="N140" s="221"/>
      <c r="O140" s="222">
        <v>0</v>
      </c>
      <c r="P140" s="223"/>
      <c r="Q140" s="207" t="str">
        <f>IF(ISBLANK(A99),"円",ROUNDDOWN(M140/O140,2))</f>
        <v>円</v>
      </c>
      <c r="R140" s="208"/>
      <c r="S140" s="220">
        <v>0</v>
      </c>
      <c r="T140" s="221"/>
      <c r="U140" s="222">
        <v>0</v>
      </c>
      <c r="V140" s="223"/>
      <c r="W140" s="207" t="str">
        <f>IF(ISBLANK(A99),"円",ROUNDDOWN(S140/U140,2))</f>
        <v>円</v>
      </c>
      <c r="X140" s="208"/>
      <c r="Y140" s="220">
        <v>0</v>
      </c>
      <c r="Z140" s="221"/>
      <c r="AA140" s="222">
        <v>0</v>
      </c>
      <c r="AB140" s="223"/>
      <c r="AC140" s="207" t="str">
        <f>IF(ISBLANK(A99),"円",ROUNDDOWN(Y140/AA140,2))</f>
        <v>円</v>
      </c>
      <c r="AD140" s="208"/>
      <c r="AE140" s="340" t="str">
        <f>IF(ISBLANK(A99),"円",ROUNDDOWN(F140*K140,0))</f>
        <v>円</v>
      </c>
      <c r="AF140" s="341"/>
      <c r="AG140" s="342"/>
      <c r="AH140" s="343" t="str">
        <f t="shared" si="254"/>
        <v>円</v>
      </c>
      <c r="AI140" s="344"/>
      <c r="AJ140" s="345"/>
      <c r="AK140" s="195" t="str">
        <f t="shared" si="255"/>
        <v>円</v>
      </c>
      <c r="AL140" s="196"/>
      <c r="AM140" s="197"/>
      <c r="AN140" s="195" t="str">
        <f t="shared" si="256"/>
        <v>円</v>
      </c>
      <c r="AO140" s="196"/>
      <c r="AP140" s="346"/>
      <c r="AQ140" s="347"/>
      <c r="AR140" s="347"/>
      <c r="AS140" s="347"/>
      <c r="AT140" s="426"/>
      <c r="AU140" s="426"/>
      <c r="AV140" s="426"/>
      <c r="AW140" s="339"/>
      <c r="AX140" s="339"/>
      <c r="AY140" s="339"/>
      <c r="AZ140" s="436"/>
      <c r="BA140" s="436"/>
      <c r="BB140" s="436"/>
      <c r="BC140" s="36"/>
      <c r="BD140" s="36"/>
      <c r="BE140" s="36"/>
      <c r="BF140" s="36"/>
      <c r="BG140" s="36"/>
      <c r="BI140" s="2"/>
      <c r="BJ140" s="2"/>
    </row>
    <row r="141" spans="1:62" ht="35.1" customHeight="1" x14ac:dyDescent="0.25">
      <c r="A141" s="45" t="str">
        <f>IF(ISBLANK(A101),"",(A101))</f>
        <v/>
      </c>
      <c r="B141" s="31">
        <f>IF(ISBLANK(B101),"",(B101))</f>
        <v>28</v>
      </c>
      <c r="C141" s="32"/>
      <c r="D141" s="230" t="str">
        <f>IF(ISBLANK(A101),"",ROUNDDOWN((V102-(AF102+AJ102))/V102,5))</f>
        <v/>
      </c>
      <c r="E141" s="231"/>
      <c r="F141" s="253"/>
      <c r="G141" s="254"/>
      <c r="H141" s="242" t="str">
        <f>IF(ISBLANK(A101),"円",ROUNDDOWN($AO$34*F141,0))</f>
        <v>円</v>
      </c>
      <c r="I141" s="242"/>
      <c r="J141" s="242"/>
      <c r="K141" s="207" t="str">
        <f>IF(ISBLANK(A101),"円",ROUNDDOWN((Q141+W141+AC141)/3,2))</f>
        <v>円</v>
      </c>
      <c r="L141" s="208"/>
      <c r="M141" s="220">
        <v>0</v>
      </c>
      <c r="N141" s="221"/>
      <c r="O141" s="222">
        <v>0</v>
      </c>
      <c r="P141" s="223"/>
      <c r="Q141" s="207" t="str">
        <f>IF(ISBLANK(A101),"円",ROUNDDOWN(M141/O141,2))</f>
        <v>円</v>
      </c>
      <c r="R141" s="208"/>
      <c r="S141" s="220">
        <v>0</v>
      </c>
      <c r="T141" s="221"/>
      <c r="U141" s="222">
        <v>0</v>
      </c>
      <c r="V141" s="223"/>
      <c r="W141" s="207" t="str">
        <f>IF(ISBLANK(A101),"円",ROUNDDOWN(S141/U141,2))</f>
        <v>円</v>
      </c>
      <c r="X141" s="208"/>
      <c r="Y141" s="220">
        <v>0</v>
      </c>
      <c r="Z141" s="221"/>
      <c r="AA141" s="222">
        <v>0</v>
      </c>
      <c r="AB141" s="223"/>
      <c r="AC141" s="207" t="str">
        <f>IF(ISBLANK(A101),"円",ROUNDDOWN(Y141/AA141,2))</f>
        <v>円</v>
      </c>
      <c r="AD141" s="208"/>
      <c r="AE141" s="340" t="str">
        <f>IF(ISBLANK(A101),"円",ROUNDDOWN(F141*K141,0))</f>
        <v>円</v>
      </c>
      <c r="AF141" s="341"/>
      <c r="AG141" s="342"/>
      <c r="AH141" s="343" t="str">
        <f t="shared" si="254"/>
        <v>円</v>
      </c>
      <c r="AI141" s="344"/>
      <c r="AJ141" s="345"/>
      <c r="AK141" s="195" t="str">
        <f t="shared" si="255"/>
        <v>円</v>
      </c>
      <c r="AL141" s="196"/>
      <c r="AM141" s="197"/>
      <c r="AN141" s="195" t="str">
        <f t="shared" si="256"/>
        <v>円</v>
      </c>
      <c r="AO141" s="196"/>
      <c r="AP141" s="346"/>
      <c r="AQ141" s="347"/>
      <c r="AR141" s="347"/>
      <c r="AS141" s="347"/>
      <c r="AT141" s="426"/>
      <c r="AU141" s="426"/>
      <c r="AV141" s="426"/>
      <c r="AW141" s="339"/>
      <c r="AX141" s="339"/>
      <c r="AY141" s="339"/>
      <c r="AZ141" s="436"/>
      <c r="BA141" s="436"/>
      <c r="BB141" s="436"/>
      <c r="BC141" s="36"/>
      <c r="BD141" s="36"/>
      <c r="BE141" s="36"/>
      <c r="BF141" s="36"/>
      <c r="BG141" s="36"/>
      <c r="BI141" s="2"/>
      <c r="BJ141" s="2"/>
    </row>
    <row r="142" spans="1:62" ht="35.1" customHeight="1" x14ac:dyDescent="0.25">
      <c r="A142" s="45" t="str">
        <f>IF(ISBLANK(A103),"",(A103))</f>
        <v/>
      </c>
      <c r="B142" s="31">
        <f>IF(ISBLANK(B103),"",(B103))</f>
        <v>29</v>
      </c>
      <c r="C142" s="32"/>
      <c r="D142" s="230" t="str">
        <f>IF(ISBLANK(A103),"",ROUNDDOWN((V104-(AF104+AJ104))/V104,5))</f>
        <v/>
      </c>
      <c r="E142" s="231"/>
      <c r="F142" s="253"/>
      <c r="G142" s="254"/>
      <c r="H142" s="242" t="str">
        <f>IF(ISBLANK(A103),"円",ROUNDDOWN($AO$34*F142,0))</f>
        <v>円</v>
      </c>
      <c r="I142" s="242"/>
      <c r="J142" s="242"/>
      <c r="K142" s="207" t="str">
        <f>IF(ISBLANK(A103),"円",ROUNDDOWN((Q142+W142+AC142)/3,2))</f>
        <v>円</v>
      </c>
      <c r="L142" s="208"/>
      <c r="M142" s="220">
        <v>0</v>
      </c>
      <c r="N142" s="221"/>
      <c r="O142" s="222">
        <v>0</v>
      </c>
      <c r="P142" s="223"/>
      <c r="Q142" s="207" t="str">
        <f>IF(ISBLANK(A103),"円",ROUNDDOWN(M142/O142,2))</f>
        <v>円</v>
      </c>
      <c r="R142" s="208"/>
      <c r="S142" s="220">
        <v>0</v>
      </c>
      <c r="T142" s="221"/>
      <c r="U142" s="222">
        <v>0</v>
      </c>
      <c r="V142" s="223"/>
      <c r="W142" s="207" t="str">
        <f>IF(ISBLANK(A103),"円",ROUNDDOWN(S142/U142,2))</f>
        <v>円</v>
      </c>
      <c r="X142" s="208"/>
      <c r="Y142" s="220">
        <v>0</v>
      </c>
      <c r="Z142" s="221"/>
      <c r="AA142" s="222">
        <v>0</v>
      </c>
      <c r="AB142" s="223"/>
      <c r="AC142" s="207" t="str">
        <f>IF(ISBLANK(A103),"円",ROUNDDOWN(Y142/AA142,2))</f>
        <v>円</v>
      </c>
      <c r="AD142" s="208"/>
      <c r="AE142" s="340" t="str">
        <f>IF(ISBLANK(A103),"円",ROUNDDOWN(F142*K142,0))</f>
        <v>円</v>
      </c>
      <c r="AF142" s="341"/>
      <c r="AG142" s="342"/>
      <c r="AH142" s="343" t="str">
        <f t="shared" si="254"/>
        <v>円</v>
      </c>
      <c r="AI142" s="344"/>
      <c r="AJ142" s="345"/>
      <c r="AK142" s="195" t="str">
        <f t="shared" si="255"/>
        <v>円</v>
      </c>
      <c r="AL142" s="196"/>
      <c r="AM142" s="197"/>
      <c r="AN142" s="195" t="str">
        <f t="shared" si="256"/>
        <v>円</v>
      </c>
      <c r="AO142" s="196"/>
      <c r="AP142" s="346"/>
      <c r="AQ142" s="347"/>
      <c r="AR142" s="347"/>
      <c r="AS142" s="347"/>
      <c r="AT142" s="426"/>
      <c r="AU142" s="426"/>
      <c r="AV142" s="426"/>
      <c r="AW142" s="339"/>
      <c r="AX142" s="339"/>
      <c r="AY142" s="339"/>
      <c r="AZ142" s="436"/>
      <c r="BA142" s="436"/>
      <c r="BB142" s="436"/>
      <c r="BC142" s="36"/>
      <c r="BD142" s="36"/>
      <c r="BE142" s="36"/>
      <c r="BF142" s="36"/>
      <c r="BG142" s="36"/>
      <c r="BI142" s="2"/>
      <c r="BJ142" s="2"/>
    </row>
    <row r="143" spans="1:62" ht="35.1" customHeight="1" thickBot="1" x14ac:dyDescent="0.3">
      <c r="A143" s="46" t="str">
        <f>IF(ISBLANK(A105),"",(A105))</f>
        <v/>
      </c>
      <c r="B143" s="47">
        <f>IF(ISBLANK(B105),"",(B105))</f>
        <v>30</v>
      </c>
      <c r="C143" s="48"/>
      <c r="D143" s="230" t="str">
        <f>IF(ISBLANK(A105),"",ROUNDDOWN((V106-(AF106+AJ106))/V106,5))</f>
        <v/>
      </c>
      <c r="E143" s="231"/>
      <c r="F143" s="375"/>
      <c r="G143" s="376"/>
      <c r="H143" s="242" t="str">
        <f>IF(ISBLANK(A105),"円",ROUNDDOWN($AO$34*F143,0))</f>
        <v>円</v>
      </c>
      <c r="I143" s="242"/>
      <c r="J143" s="242"/>
      <c r="K143" s="207" t="str">
        <f>IF(ISBLANK(A105),"円",ROUNDDOWN((Q143+W143+AC143)/3,2))</f>
        <v>円</v>
      </c>
      <c r="L143" s="208"/>
      <c r="M143" s="220">
        <v>0</v>
      </c>
      <c r="N143" s="221"/>
      <c r="O143" s="222">
        <v>0</v>
      </c>
      <c r="P143" s="223"/>
      <c r="Q143" s="207" t="str">
        <f>IF(ISBLANK(A105),"円",ROUNDDOWN(M143/O143,2))</f>
        <v>円</v>
      </c>
      <c r="R143" s="208"/>
      <c r="S143" s="220">
        <v>0</v>
      </c>
      <c r="T143" s="221"/>
      <c r="U143" s="222">
        <v>0</v>
      </c>
      <c r="V143" s="223"/>
      <c r="W143" s="207" t="str">
        <f>IF(ISBLANK(A105),"円",ROUNDDOWN(S143/U143,2))</f>
        <v>円</v>
      </c>
      <c r="X143" s="208"/>
      <c r="Y143" s="220">
        <v>0</v>
      </c>
      <c r="Z143" s="221"/>
      <c r="AA143" s="222">
        <v>0</v>
      </c>
      <c r="AB143" s="223"/>
      <c r="AC143" s="207" t="str">
        <f>IF(ISBLANK(A105),"円",ROUNDDOWN(Y143/AA143,2))</f>
        <v>円</v>
      </c>
      <c r="AD143" s="208"/>
      <c r="AE143" s="377" t="str">
        <f>IF(ISBLANK(A105),"円",ROUNDDOWN(F143*K143,0))</f>
        <v>円</v>
      </c>
      <c r="AF143" s="378"/>
      <c r="AG143" s="379"/>
      <c r="AH143" s="343" t="str">
        <f t="shared" si="254"/>
        <v>円</v>
      </c>
      <c r="AI143" s="344"/>
      <c r="AJ143" s="345"/>
      <c r="AK143" s="195" t="str">
        <f t="shared" si="255"/>
        <v>円</v>
      </c>
      <c r="AL143" s="196"/>
      <c r="AM143" s="197"/>
      <c r="AN143" s="195" t="str">
        <f t="shared" si="256"/>
        <v>円</v>
      </c>
      <c r="AO143" s="196"/>
      <c r="AP143" s="346"/>
      <c r="AQ143" s="347"/>
      <c r="AR143" s="347"/>
      <c r="AS143" s="347"/>
      <c r="AT143" s="426"/>
      <c r="AU143" s="426"/>
      <c r="AV143" s="426"/>
      <c r="AW143" s="339"/>
      <c r="AX143" s="339"/>
      <c r="AY143" s="339"/>
      <c r="AZ143" s="436"/>
      <c r="BA143" s="436"/>
      <c r="BB143" s="436"/>
      <c r="BC143" s="36"/>
      <c r="BD143" s="36"/>
      <c r="BE143" s="36"/>
      <c r="BF143" s="36"/>
      <c r="BG143" s="36"/>
      <c r="BI143" s="2"/>
      <c r="BJ143" s="2"/>
    </row>
    <row r="144" spans="1:62" ht="35.1" customHeight="1" thickTop="1" thickBot="1" x14ac:dyDescent="0.3">
      <c r="A144" s="467" t="s">
        <v>1</v>
      </c>
      <c r="B144" s="468"/>
      <c r="C144" s="469"/>
      <c r="D144" s="198"/>
      <c r="E144" s="199"/>
      <c r="F144" s="202">
        <f>IF(ISERROR(F114),"円",ROUNDDOWN(SUM(F114:G143),1))</f>
        <v>0</v>
      </c>
      <c r="G144" s="203"/>
      <c r="H144" s="225" t="str">
        <f>IF(ISERROR(H114),"円",SUM(H114:I143))</f>
        <v>円</v>
      </c>
      <c r="I144" s="225"/>
      <c r="J144" s="225"/>
      <c r="K144" s="198"/>
      <c r="L144" s="199"/>
      <c r="M144" s="200">
        <f>IF(ISERROR(M114),"円",SUM(M114:N143))</f>
        <v>0</v>
      </c>
      <c r="N144" s="201"/>
      <c r="O144" s="202">
        <f>IF(ISERROR(O114),"円",ROUNDDOWN(SUM(O114:P143),1))</f>
        <v>0</v>
      </c>
      <c r="P144" s="203"/>
      <c r="Q144" s="198"/>
      <c r="R144" s="199"/>
      <c r="S144" s="200">
        <f>IF(ISERROR(S114),"円",SUM(S114:T143))</f>
        <v>0</v>
      </c>
      <c r="T144" s="201"/>
      <c r="U144" s="202">
        <f>IF(ISERROR(U114),"円",ROUNDDOWN(SUM(U114:V143),1))</f>
        <v>0</v>
      </c>
      <c r="V144" s="203"/>
      <c r="W144" s="198"/>
      <c r="X144" s="199"/>
      <c r="Y144" s="200">
        <f>IF(ISERROR(Y114),"円",SUM(Y114:Z143))</f>
        <v>0</v>
      </c>
      <c r="Z144" s="201"/>
      <c r="AA144" s="202">
        <f>IF(ISERROR(AA114),"円",ROUNDDOWN(SUM(AA114:AB143),1))</f>
        <v>0</v>
      </c>
      <c r="AB144" s="203"/>
      <c r="AC144" s="198"/>
      <c r="AD144" s="199"/>
      <c r="AE144" s="225" t="str">
        <f>IF(ISERROR(AE114),"円",SUM(AE114:AG143))</f>
        <v>円</v>
      </c>
      <c r="AF144" s="225"/>
      <c r="AG144" s="225"/>
      <c r="AH144" s="225">
        <f>IF(ISERROR(AH114),"円",SUM(AH114:AJ143))</f>
        <v>0</v>
      </c>
      <c r="AI144" s="225"/>
      <c r="AJ144" s="225"/>
      <c r="AK144" s="225" t="str">
        <f>IF(ISERROR(AK114),"円",SUM(AK114:AM143))</f>
        <v>円</v>
      </c>
      <c r="AL144" s="225"/>
      <c r="AM144" s="225"/>
      <c r="AN144" s="225">
        <f>IF(ISERROR(AN114),"円",SUM(AN114:AP143))</f>
        <v>0</v>
      </c>
      <c r="AO144" s="225"/>
      <c r="AP144" s="200"/>
      <c r="AQ144" s="429"/>
      <c r="AR144" s="347"/>
      <c r="AS144" s="347"/>
      <c r="AT144" s="426"/>
      <c r="AU144" s="426"/>
      <c r="AV144" s="426"/>
      <c r="AW144" s="339"/>
      <c r="AX144" s="339"/>
      <c r="AY144" s="339"/>
      <c r="AZ144" s="339"/>
      <c r="BA144" s="339"/>
      <c r="BB144" s="339"/>
      <c r="BC144" s="37"/>
      <c r="BD144" s="37"/>
      <c r="BE144" s="37"/>
      <c r="BF144" s="37"/>
      <c r="BG144" s="37"/>
    </row>
    <row r="145" spans="1:58" ht="15" customHeight="1" x14ac:dyDescent="0.25"/>
    <row r="146" spans="1:58" ht="15" customHeight="1" thickBot="1" x14ac:dyDescent="0.3">
      <c r="A146" t="s">
        <v>112</v>
      </c>
      <c r="C146" s="55"/>
    </row>
    <row r="147" spans="1:58" s="1" customFormat="1" ht="46.5" customHeight="1" x14ac:dyDescent="0.25">
      <c r="A147" s="370" t="s">
        <v>0</v>
      </c>
      <c r="B147" s="273" t="s">
        <v>2</v>
      </c>
      <c r="C147" s="367" t="s">
        <v>122</v>
      </c>
      <c r="D147" s="233" t="s">
        <v>66</v>
      </c>
      <c r="E147" s="234"/>
      <c r="F147" s="235"/>
      <c r="G147" s="233" t="s">
        <v>141</v>
      </c>
      <c r="H147" s="234"/>
      <c r="I147" s="235"/>
      <c r="J147" s="211" t="s">
        <v>67</v>
      </c>
      <c r="K147" s="212"/>
      <c r="L147" s="213"/>
      <c r="M147" s="239" t="s">
        <v>3</v>
      </c>
      <c r="N147" s="240"/>
      <c r="O147" s="241"/>
      <c r="P147" s="211" t="s">
        <v>168</v>
      </c>
      <c r="Q147" s="212"/>
      <c r="R147" s="213"/>
      <c r="S147" s="211" t="s">
        <v>77</v>
      </c>
      <c r="T147" s="212"/>
      <c r="U147" s="213"/>
      <c r="V147" s="211" t="s">
        <v>78</v>
      </c>
      <c r="W147" s="212"/>
      <c r="X147" s="213"/>
      <c r="Y147" s="273" t="s">
        <v>79</v>
      </c>
      <c r="Z147" s="273"/>
      <c r="AA147" s="273"/>
      <c r="AB147" s="273"/>
      <c r="AC147" s="273"/>
      <c r="AD147" s="273"/>
      <c r="AE147" s="273"/>
      <c r="AF147" s="273"/>
      <c r="AG147" s="273"/>
      <c r="AH147" s="273"/>
      <c r="AI147" s="273"/>
      <c r="AJ147" s="273"/>
      <c r="AK147" s="273"/>
      <c r="AL147" s="273"/>
      <c r="AM147" s="273"/>
      <c r="AN147" s="273"/>
      <c r="AO147" s="273"/>
      <c r="AP147" s="273"/>
      <c r="AQ147" s="273"/>
      <c r="AR147" s="273"/>
      <c r="AS147" s="273"/>
      <c r="AT147" s="273"/>
      <c r="AU147" s="427"/>
      <c r="AV147" s="50"/>
      <c r="BE147"/>
      <c r="BF147"/>
    </row>
    <row r="148" spans="1:58" s="1" customFormat="1" ht="27.75" customHeight="1" x14ac:dyDescent="0.25">
      <c r="A148" s="371"/>
      <c r="B148" s="372"/>
      <c r="C148" s="368"/>
      <c r="D148" s="59"/>
      <c r="E148" s="60"/>
      <c r="F148" s="61"/>
      <c r="G148" s="59"/>
      <c r="H148" s="60"/>
      <c r="I148" s="61"/>
      <c r="J148" s="62"/>
      <c r="K148" s="63"/>
      <c r="L148" s="64"/>
      <c r="M148" s="65"/>
      <c r="N148" s="66"/>
      <c r="O148" s="67"/>
      <c r="P148" s="51"/>
      <c r="Q148" s="54"/>
      <c r="R148" s="52"/>
      <c r="S148" s="214"/>
      <c r="T148" s="215"/>
      <c r="U148" s="216"/>
      <c r="V148" s="214"/>
      <c r="W148" s="215"/>
      <c r="X148" s="216"/>
      <c r="Y148" s="372" t="s">
        <v>108</v>
      </c>
      <c r="Z148" s="372"/>
      <c r="AA148" s="372"/>
      <c r="AB148" s="372"/>
      <c r="AC148" s="372"/>
      <c r="AD148" s="301" t="s">
        <v>109</v>
      </c>
      <c r="AE148" s="302"/>
      <c r="AF148" s="302"/>
      <c r="AG148" s="302"/>
      <c r="AH148" s="303"/>
      <c r="AI148" s="301" t="s">
        <v>8</v>
      </c>
      <c r="AJ148" s="302"/>
      <c r="AK148" s="302"/>
      <c r="AL148" s="302"/>
      <c r="AM148" s="303"/>
      <c r="AN148" s="301" t="s">
        <v>9</v>
      </c>
      <c r="AO148" s="302"/>
      <c r="AP148" s="302"/>
      <c r="AQ148" s="302"/>
      <c r="AR148" s="303"/>
      <c r="AS148" s="245" t="s">
        <v>10</v>
      </c>
      <c r="AT148" s="246"/>
      <c r="AU148" s="425"/>
      <c r="BE148"/>
      <c r="BF148"/>
    </row>
    <row r="149" spans="1:58" ht="35.1" customHeight="1" x14ac:dyDescent="0.25">
      <c r="A149" s="371"/>
      <c r="B149" s="372"/>
      <c r="C149" s="369"/>
      <c r="D149" s="217" t="s">
        <v>73</v>
      </c>
      <c r="E149" s="218"/>
      <c r="F149" s="219"/>
      <c r="G149" s="217" t="s">
        <v>142</v>
      </c>
      <c r="H149" s="218"/>
      <c r="I149" s="219"/>
      <c r="J149" s="236" t="s">
        <v>74</v>
      </c>
      <c r="K149" s="237"/>
      <c r="L149" s="238"/>
      <c r="M149" s="217" t="s">
        <v>75</v>
      </c>
      <c r="N149" s="218"/>
      <c r="O149" s="219"/>
      <c r="P149" s="217" t="s">
        <v>76</v>
      </c>
      <c r="Q149" s="218"/>
      <c r="R149" s="219"/>
      <c r="S149" s="217" t="s">
        <v>80</v>
      </c>
      <c r="T149" s="218"/>
      <c r="U149" s="219"/>
      <c r="V149" s="217" t="s">
        <v>81</v>
      </c>
      <c r="W149" s="218"/>
      <c r="X149" s="219"/>
      <c r="Y149" s="217" t="s">
        <v>6</v>
      </c>
      <c r="Z149" s="218"/>
      <c r="AA149" s="219"/>
      <c r="AB149" s="217" t="s">
        <v>7</v>
      </c>
      <c r="AC149" s="219"/>
      <c r="AD149" s="456" t="s">
        <v>6</v>
      </c>
      <c r="AE149" s="456"/>
      <c r="AF149" s="456"/>
      <c r="AG149" s="373" t="s">
        <v>7</v>
      </c>
      <c r="AH149" s="374"/>
      <c r="AI149" s="456" t="s">
        <v>6</v>
      </c>
      <c r="AJ149" s="456"/>
      <c r="AK149" s="456"/>
      <c r="AL149" s="373" t="s">
        <v>7</v>
      </c>
      <c r="AM149" s="374"/>
      <c r="AN149" s="373" t="s">
        <v>6</v>
      </c>
      <c r="AO149" s="457"/>
      <c r="AP149" s="374"/>
      <c r="AQ149" s="373" t="s">
        <v>7</v>
      </c>
      <c r="AR149" s="374"/>
      <c r="AS149" s="245"/>
      <c r="AT149" s="246"/>
      <c r="AU149" s="425"/>
    </row>
    <row r="150" spans="1:58" s="2" customFormat="1" ht="35.1" customHeight="1" x14ac:dyDescent="0.25">
      <c r="A150" s="45" t="str">
        <f>IF(ISBLANK(A47),"",(A47))</f>
        <v>羽越</v>
      </c>
      <c r="B150" s="31">
        <f>IF(ISBLANK(B47),"",(B47))</f>
        <v>1</v>
      </c>
      <c r="C150" s="32"/>
      <c r="D150" s="224" t="str">
        <f>IF(ISERROR(ROUNDDOWN(AN114*AR48/100,0)),"円",ROUNDDOWN(AN114*AR48/100,0))</f>
        <v>円</v>
      </c>
      <c r="E150" s="224"/>
      <c r="F150" s="224"/>
      <c r="G150" s="224" t="str">
        <f>IF(ISERROR(ROUNDDOWN(AN114*D114,0)),"円",ROUNDDOWN(AN114*D114,0))</f>
        <v>円</v>
      </c>
      <c r="H150" s="224"/>
      <c r="I150" s="224"/>
      <c r="J150" s="204" t="e">
        <f>IF(ISBLANK(A47),"円",IF(P47&lt;5,ROUNDDOWN(D150*ROUNDDOWN(R47/5,0)/N48,0),"円"))</f>
        <v>#VALUE!</v>
      </c>
      <c r="K150" s="204"/>
      <c r="L150" s="204"/>
      <c r="M150" s="205" t="e">
        <f>IF(ISBLANK(A47),"千円",IF(P47&lt;5,ROUNDDOWN(J150/1000,0),ROUNDDOWN(D150/1000,0)))</f>
        <v>#VALUE!</v>
      </c>
      <c r="N150" s="205"/>
      <c r="O150" s="205"/>
      <c r="P150" s="206" t="e">
        <f>IF(ISBLANK(A47),"千円",ROUNDDOWN(M150/2,1))</f>
        <v>#VALUE!</v>
      </c>
      <c r="Q150" s="206"/>
      <c r="R150" s="206"/>
      <c r="S150" s="195" t="e">
        <f>IF(ISBLANK(A47),"円",ROUNDDOWN($AN$32*F114-AE114,0))</f>
        <v>#DIV/0!</v>
      </c>
      <c r="T150" s="196"/>
      <c r="U150" s="197"/>
      <c r="V150" s="209" t="e">
        <f>IF(ISBLANK(A47),"円",ROUNDDOWN(S150-P150*1000,0))</f>
        <v>#DIV/0!</v>
      </c>
      <c r="W150" s="209"/>
      <c r="X150" s="209"/>
      <c r="Y150" s="210" t="e">
        <f>IF(ISBLANK(A47),"円",P150*1000)</f>
        <v>#VALUE!</v>
      </c>
      <c r="Z150" s="210"/>
      <c r="AA150" s="210"/>
      <c r="AB150" s="323" t="e">
        <f>Y150/V150</f>
        <v>#VALUE!</v>
      </c>
      <c r="AC150" s="324"/>
      <c r="AD150" s="210" t="e">
        <f>IF(ISBLANK(A47),"円",IF(AH114-AK114&gt;0,AH114-AK114,0))</f>
        <v>#VALUE!</v>
      </c>
      <c r="AE150" s="210"/>
      <c r="AF150" s="210"/>
      <c r="AG150" s="323" t="e">
        <f>AD150/V150</f>
        <v>#VALUE!</v>
      </c>
      <c r="AH150" s="324"/>
      <c r="AI150" s="210">
        <v>0</v>
      </c>
      <c r="AJ150" s="210"/>
      <c r="AK150" s="210"/>
      <c r="AL150" s="323" t="e">
        <f>AI150/V150</f>
        <v>#DIV/0!</v>
      </c>
      <c r="AM150" s="324"/>
      <c r="AN150" s="458" t="e">
        <f>IF(ISBLANK(A47),"円",V150-(Y150+AD150+AI150))</f>
        <v>#DIV/0!</v>
      </c>
      <c r="AO150" s="459"/>
      <c r="AP150" s="460"/>
      <c r="AQ150" s="323" t="e">
        <f t="shared" ref="AQ150" si="257">AN150/V150</f>
        <v>#DIV/0!</v>
      </c>
      <c r="AR150" s="324"/>
      <c r="AS150" s="325"/>
      <c r="AT150" s="326"/>
      <c r="AU150" s="327"/>
      <c r="BE150" s="49"/>
      <c r="BF150"/>
    </row>
    <row r="151" spans="1:58" ht="35.1" customHeight="1" x14ac:dyDescent="0.25">
      <c r="A151" s="45" t="str">
        <f>IF(ISBLANK(A49),"",(A49))</f>
        <v/>
      </c>
      <c r="B151" s="31">
        <f>IF(ISBLANK(B49),"",(B49))</f>
        <v>2</v>
      </c>
      <c r="C151" s="32"/>
      <c r="D151" s="224" t="str">
        <f>IF(ISERROR(ROUNDDOWN(AN115*AR50/100,0)),"円",ROUNDDOWN(AN115*AR50/100,0))</f>
        <v>円</v>
      </c>
      <c r="E151" s="224"/>
      <c r="F151" s="224"/>
      <c r="G151" s="224" t="str">
        <f t="shared" ref="G151:G179" si="258">IF(ISERROR(ROUNDDOWN(AN115*D115,0)),"円",ROUNDDOWN(AN115*D115,0))</f>
        <v>円</v>
      </c>
      <c r="H151" s="224"/>
      <c r="I151" s="224"/>
      <c r="J151" s="204" t="str">
        <f>IF(ISBLANK(A49),"円",IF(P49&lt;5,ROUNDDOWN(D151*ROUNDDOWN(R49/5,0)/N50,0),"円"))</f>
        <v>円</v>
      </c>
      <c r="K151" s="204"/>
      <c r="L151" s="204"/>
      <c r="M151" s="205" t="str">
        <f>IF(ISBLANK(A49),"千円",IF(P49&lt;5,ROUNDDOWN(J151/1000,0),ROUNDDOWN(D151/1000,0)))</f>
        <v>千円</v>
      </c>
      <c r="N151" s="205"/>
      <c r="O151" s="205"/>
      <c r="P151" s="206" t="str">
        <f>IF(ISBLANK(A49),"千円",ROUNDDOWN(M151/2,1))</f>
        <v>千円</v>
      </c>
      <c r="Q151" s="206"/>
      <c r="R151" s="206"/>
      <c r="S151" s="195" t="str">
        <f>IF(ISBLANK(A49),"円",ROUNDDOWN($AN$32*F115-AE115,0))</f>
        <v>円</v>
      </c>
      <c r="T151" s="196"/>
      <c r="U151" s="197"/>
      <c r="V151" s="209" t="str">
        <f>IF(ISBLANK(A49),"円",ROUNDDOWN(S151-P151*1000,0))</f>
        <v>円</v>
      </c>
      <c r="W151" s="209"/>
      <c r="X151" s="209"/>
      <c r="Y151" s="210" t="str">
        <f>IF(ISBLANK(A49),"円",P151*1000)</f>
        <v>円</v>
      </c>
      <c r="Z151" s="210"/>
      <c r="AA151" s="210"/>
      <c r="AB151" s="323" t="e">
        <f t="shared" ref="AB151:AB179" si="259">Y151/V151</f>
        <v>#VALUE!</v>
      </c>
      <c r="AC151" s="324"/>
      <c r="AD151" s="210" t="str">
        <f>IF(ISBLANK(A49),"円",IF(AH115-AK115&gt;0,AH115-AK115,0))</f>
        <v>円</v>
      </c>
      <c r="AE151" s="210"/>
      <c r="AF151" s="210"/>
      <c r="AG151" s="323" t="e">
        <f t="shared" ref="AG151:AG179" si="260">AD151/V151</f>
        <v>#VALUE!</v>
      </c>
      <c r="AH151" s="324"/>
      <c r="AI151" s="210">
        <v>0</v>
      </c>
      <c r="AJ151" s="210"/>
      <c r="AK151" s="210"/>
      <c r="AL151" s="328" t="e">
        <f t="shared" ref="AL151:AL179" si="261">AI151/V151</f>
        <v>#VALUE!</v>
      </c>
      <c r="AM151" s="329"/>
      <c r="AN151" s="458" t="str">
        <f>IF(ISBLANK(A49),"円",V151-(Y151+AD151+AI151))</f>
        <v>円</v>
      </c>
      <c r="AO151" s="459"/>
      <c r="AP151" s="460"/>
      <c r="AQ151" s="323" t="e">
        <f t="shared" ref="AQ151:AQ179" si="262">AN151/V151</f>
        <v>#VALUE!</v>
      </c>
      <c r="AR151" s="324"/>
      <c r="AS151" s="325"/>
      <c r="AT151" s="326"/>
      <c r="AU151" s="327"/>
    </row>
    <row r="152" spans="1:58" ht="35.1" customHeight="1" x14ac:dyDescent="0.25">
      <c r="A152" s="45" t="str">
        <f>IF(ISBLANK(A51),"",(A51))</f>
        <v/>
      </c>
      <c r="B152" s="31">
        <f>IF(ISBLANK(B51),"",(B51))</f>
        <v>3</v>
      </c>
      <c r="C152" s="32"/>
      <c r="D152" s="224" t="str">
        <f>IF(ISERROR(ROUNDDOWN(AN116*AR52/100,0)),"円",ROUNDDOWN(AN116*AR52/100,0))</f>
        <v>円</v>
      </c>
      <c r="E152" s="224"/>
      <c r="F152" s="224"/>
      <c r="G152" s="224" t="str">
        <f t="shared" si="258"/>
        <v>円</v>
      </c>
      <c r="H152" s="224"/>
      <c r="I152" s="224"/>
      <c r="J152" s="204" t="str">
        <f>IF(ISBLANK(A51),"円",IF(P51&lt;5,ROUNDDOWN(D152*ROUNDDOWN(R51/5,0)/N52,0),"円"))</f>
        <v>円</v>
      </c>
      <c r="K152" s="204"/>
      <c r="L152" s="204"/>
      <c r="M152" s="205" t="str">
        <f>IF(ISBLANK(A51),"千円",IF(P51&lt;5,ROUNDDOWN(J152/1000,0),ROUNDDOWN(D152/1000,0)))</f>
        <v>千円</v>
      </c>
      <c r="N152" s="205"/>
      <c r="O152" s="205"/>
      <c r="P152" s="206" t="str">
        <f>IF(ISBLANK(A51),"千円",ROUNDDOWN(M152/2,1))</f>
        <v>千円</v>
      </c>
      <c r="Q152" s="206"/>
      <c r="R152" s="206"/>
      <c r="S152" s="195" t="str">
        <f>IF(ISBLANK(A51),"円",ROUNDDOWN($AN$32*F116-AE116,0))</f>
        <v>円</v>
      </c>
      <c r="T152" s="196"/>
      <c r="U152" s="197"/>
      <c r="V152" s="209" t="str">
        <f>IF(ISBLANK(A51),"円",ROUNDDOWN(S152-P152*1000,0))</f>
        <v>円</v>
      </c>
      <c r="W152" s="209"/>
      <c r="X152" s="209"/>
      <c r="Y152" s="210" t="str">
        <f>IF(ISBLANK(A51),"円",P152*1000)</f>
        <v>円</v>
      </c>
      <c r="Z152" s="210"/>
      <c r="AA152" s="210"/>
      <c r="AB152" s="323" t="e">
        <f t="shared" si="259"/>
        <v>#VALUE!</v>
      </c>
      <c r="AC152" s="324"/>
      <c r="AD152" s="210" t="str">
        <f>IF(ISBLANK(A51),"円",IF(AH116-AK116&gt;0,AH116-AK116,0))</f>
        <v>円</v>
      </c>
      <c r="AE152" s="210"/>
      <c r="AF152" s="210"/>
      <c r="AG152" s="323" t="e">
        <f t="shared" si="260"/>
        <v>#VALUE!</v>
      </c>
      <c r="AH152" s="324"/>
      <c r="AI152" s="210">
        <v>0</v>
      </c>
      <c r="AJ152" s="210"/>
      <c r="AK152" s="210"/>
      <c r="AL152" s="328" t="e">
        <f t="shared" si="261"/>
        <v>#VALUE!</v>
      </c>
      <c r="AM152" s="329"/>
      <c r="AN152" s="458" t="str">
        <f>IF(ISBLANK(A51),"円",V152-(Y152+AD152+AI152))</f>
        <v>円</v>
      </c>
      <c r="AO152" s="459"/>
      <c r="AP152" s="460"/>
      <c r="AQ152" s="323" t="e">
        <f t="shared" si="262"/>
        <v>#VALUE!</v>
      </c>
      <c r="AR152" s="324"/>
      <c r="AS152" s="325"/>
      <c r="AT152" s="326"/>
      <c r="AU152" s="327"/>
    </row>
    <row r="153" spans="1:58" ht="35.1" customHeight="1" x14ac:dyDescent="0.25">
      <c r="A153" s="45" t="str">
        <f>IF(ISBLANK(A53),"",(A53))</f>
        <v/>
      </c>
      <c r="B153" s="31">
        <f>IF(ISBLANK(B53),"",(B53))</f>
        <v>4</v>
      </c>
      <c r="C153" s="32"/>
      <c r="D153" s="224" t="str">
        <f>IF(ISERROR(ROUNDDOWN(AN117*AR54/100,0)),"円",ROUNDDOWN(AN117*AR54/100,0))</f>
        <v>円</v>
      </c>
      <c r="E153" s="224"/>
      <c r="F153" s="224"/>
      <c r="G153" s="224" t="str">
        <f t="shared" si="258"/>
        <v>円</v>
      </c>
      <c r="H153" s="224"/>
      <c r="I153" s="224"/>
      <c r="J153" s="204" t="str">
        <f>IF(ISBLANK(A53),"円",IF(P53&lt;5,ROUNDDOWN(D153*ROUNDDOWN(R53/5,0)/N54,0),"円"))</f>
        <v>円</v>
      </c>
      <c r="K153" s="204"/>
      <c r="L153" s="204"/>
      <c r="M153" s="205" t="str">
        <f>IF(ISBLANK(A53),"千円",IF(P53&lt;5,ROUNDDOWN(J153/1000,0),ROUNDDOWN(D153/1000,0)))</f>
        <v>千円</v>
      </c>
      <c r="N153" s="205"/>
      <c r="O153" s="205"/>
      <c r="P153" s="206" t="str">
        <f>IF(ISBLANK(A53),"千円",ROUNDDOWN(M153/2,1))</f>
        <v>千円</v>
      </c>
      <c r="Q153" s="206"/>
      <c r="R153" s="206"/>
      <c r="S153" s="195" t="str">
        <f>IF(ISBLANK(A53),"円",ROUNDDOWN($AN$32*F117-AE117,0))</f>
        <v>円</v>
      </c>
      <c r="T153" s="196"/>
      <c r="U153" s="197"/>
      <c r="V153" s="209" t="str">
        <f>IF(ISBLANK(A53),"円",ROUNDDOWN(S153-P153*1000,0))</f>
        <v>円</v>
      </c>
      <c r="W153" s="209"/>
      <c r="X153" s="209"/>
      <c r="Y153" s="210" t="str">
        <f>IF(ISBLANK(A53),"円",P153*1000)</f>
        <v>円</v>
      </c>
      <c r="Z153" s="210"/>
      <c r="AA153" s="210"/>
      <c r="AB153" s="323" t="e">
        <f t="shared" si="259"/>
        <v>#VALUE!</v>
      </c>
      <c r="AC153" s="324"/>
      <c r="AD153" s="210" t="str">
        <f>IF(ISBLANK(A53),"円",IF(AH117-AK117&gt;0,AH117-AK117,0))</f>
        <v>円</v>
      </c>
      <c r="AE153" s="210"/>
      <c r="AF153" s="210"/>
      <c r="AG153" s="323" t="e">
        <f t="shared" si="260"/>
        <v>#VALUE!</v>
      </c>
      <c r="AH153" s="324"/>
      <c r="AI153" s="210">
        <v>0</v>
      </c>
      <c r="AJ153" s="210"/>
      <c r="AK153" s="210"/>
      <c r="AL153" s="328" t="e">
        <f t="shared" si="261"/>
        <v>#VALUE!</v>
      </c>
      <c r="AM153" s="329"/>
      <c r="AN153" s="458" t="str">
        <f>IF(ISBLANK(A53),"円",V153-(Y153+AD153+AI153))</f>
        <v>円</v>
      </c>
      <c r="AO153" s="459"/>
      <c r="AP153" s="460"/>
      <c r="AQ153" s="323" t="e">
        <f t="shared" si="262"/>
        <v>#VALUE!</v>
      </c>
      <c r="AR153" s="324"/>
      <c r="AS153" s="325"/>
      <c r="AT153" s="326"/>
      <c r="AU153" s="327"/>
    </row>
    <row r="154" spans="1:58" ht="35.1" customHeight="1" x14ac:dyDescent="0.25">
      <c r="A154" s="45" t="str">
        <f>IF(ISBLANK(A55),"",(A55))</f>
        <v/>
      </c>
      <c r="B154" s="31">
        <f>IF(ISBLANK(B55),"",(B55))</f>
        <v>5</v>
      </c>
      <c r="C154" s="32"/>
      <c r="D154" s="224" t="str">
        <f>IF(ISERROR(ROUNDDOWN(AN118*AR56/100,0)),"円",ROUNDDOWN(AN118*AR56/100,0))</f>
        <v>円</v>
      </c>
      <c r="E154" s="224"/>
      <c r="F154" s="224"/>
      <c r="G154" s="224" t="str">
        <f t="shared" si="258"/>
        <v>円</v>
      </c>
      <c r="H154" s="224"/>
      <c r="I154" s="224"/>
      <c r="J154" s="204" t="str">
        <f>IF(ISBLANK(A55),"円",IF(P55&lt;5,ROUNDDOWN(D154*ROUNDDOWN(R55/5,0)/N56,0),"円"))</f>
        <v>円</v>
      </c>
      <c r="K154" s="204"/>
      <c r="L154" s="204"/>
      <c r="M154" s="205" t="str">
        <f>IF(ISBLANK(A55),"千円",IF(P55&lt;5,ROUNDDOWN(J154/1000,0),ROUNDDOWN(D154/1000,0)))</f>
        <v>千円</v>
      </c>
      <c r="N154" s="205"/>
      <c r="O154" s="205"/>
      <c r="P154" s="206" t="str">
        <f>IF(ISBLANK(A55),"千円",ROUNDDOWN(M154/2,1))</f>
        <v>千円</v>
      </c>
      <c r="Q154" s="206"/>
      <c r="R154" s="206"/>
      <c r="S154" s="195" t="str">
        <f>IF(ISBLANK(A55),"円",ROUNDDOWN($AN$32*F118-AE118,0))</f>
        <v>円</v>
      </c>
      <c r="T154" s="196"/>
      <c r="U154" s="197"/>
      <c r="V154" s="209" t="str">
        <f>IF(ISBLANK(A55),"円",ROUNDDOWN(S154-P154*1000,0))</f>
        <v>円</v>
      </c>
      <c r="W154" s="209"/>
      <c r="X154" s="209"/>
      <c r="Y154" s="210" t="str">
        <f>IF(ISBLANK(A55),"円",P154*1000)</f>
        <v>円</v>
      </c>
      <c r="Z154" s="210"/>
      <c r="AA154" s="210"/>
      <c r="AB154" s="323" t="e">
        <f t="shared" si="259"/>
        <v>#VALUE!</v>
      </c>
      <c r="AC154" s="324"/>
      <c r="AD154" s="210" t="str">
        <f>IF(ISBLANK(A55),"円",IF(AH118-AK118&gt;0,AH118-AK118,0))</f>
        <v>円</v>
      </c>
      <c r="AE154" s="210"/>
      <c r="AF154" s="210"/>
      <c r="AG154" s="323" t="e">
        <f t="shared" si="260"/>
        <v>#VALUE!</v>
      </c>
      <c r="AH154" s="324"/>
      <c r="AI154" s="210">
        <v>0</v>
      </c>
      <c r="AJ154" s="210"/>
      <c r="AK154" s="210"/>
      <c r="AL154" s="328" t="e">
        <f t="shared" si="261"/>
        <v>#VALUE!</v>
      </c>
      <c r="AM154" s="329"/>
      <c r="AN154" s="458" t="str">
        <f>IF(ISBLANK(A55),"円",V154-(Y154+AD154+AI154))</f>
        <v>円</v>
      </c>
      <c r="AO154" s="459"/>
      <c r="AP154" s="460"/>
      <c r="AQ154" s="323" t="e">
        <f t="shared" si="262"/>
        <v>#VALUE!</v>
      </c>
      <c r="AR154" s="324"/>
      <c r="AS154" s="325"/>
      <c r="AT154" s="326"/>
      <c r="AU154" s="327"/>
    </row>
    <row r="155" spans="1:58" ht="35.1" customHeight="1" x14ac:dyDescent="0.25">
      <c r="A155" s="45" t="str">
        <f>IF(ISBLANK(A57),"",(A57))</f>
        <v/>
      </c>
      <c r="B155" s="31">
        <f>IF(ISBLANK(B57),"",(B57))</f>
        <v>6</v>
      </c>
      <c r="C155" s="32"/>
      <c r="D155" s="224" t="str">
        <f>IF(ISERROR(ROUNDDOWN(AN119*AR58/100,0)),"円",ROUNDDOWN(AN119*AR58/100,0))</f>
        <v>円</v>
      </c>
      <c r="E155" s="224"/>
      <c r="F155" s="224"/>
      <c r="G155" s="224" t="str">
        <f t="shared" si="258"/>
        <v>円</v>
      </c>
      <c r="H155" s="224"/>
      <c r="I155" s="224"/>
      <c r="J155" s="204" t="str">
        <f>IF(ISBLANK(A57),"円",IF(P57&lt;5,ROUNDDOWN(D155*ROUNDDOWN(R57/5,0)/N58,0),"円"))</f>
        <v>円</v>
      </c>
      <c r="K155" s="204"/>
      <c r="L155" s="204"/>
      <c r="M155" s="205" t="str">
        <f>IF(ISBLANK(A57),"千円",IF(P57&lt;5,ROUNDDOWN(J155/1000,0),ROUNDDOWN(D155/1000,0)))</f>
        <v>千円</v>
      </c>
      <c r="N155" s="205"/>
      <c r="O155" s="205"/>
      <c r="P155" s="206" t="str">
        <f>IF(ISBLANK(A57),"千円",ROUNDDOWN(M155/2,1))</f>
        <v>千円</v>
      </c>
      <c r="Q155" s="206"/>
      <c r="R155" s="206"/>
      <c r="S155" s="195" t="str">
        <f>IF(ISBLANK(A57),"円",ROUNDDOWN($AN$32*F119-AE119,0))</f>
        <v>円</v>
      </c>
      <c r="T155" s="196"/>
      <c r="U155" s="197"/>
      <c r="V155" s="209" t="str">
        <f>IF(ISBLANK(A57),"円",ROUNDDOWN(S155-P155*1000,0))</f>
        <v>円</v>
      </c>
      <c r="W155" s="209"/>
      <c r="X155" s="209"/>
      <c r="Y155" s="210" t="str">
        <f>IF(ISBLANK(A57),"円",P155*1000)</f>
        <v>円</v>
      </c>
      <c r="Z155" s="210"/>
      <c r="AA155" s="210"/>
      <c r="AB155" s="323" t="e">
        <f t="shared" si="259"/>
        <v>#VALUE!</v>
      </c>
      <c r="AC155" s="324"/>
      <c r="AD155" s="210" t="str">
        <f>IF(ISBLANK(A57),"円",IF(AH119-AK119&gt;0,AH119-AK119,0))</f>
        <v>円</v>
      </c>
      <c r="AE155" s="210"/>
      <c r="AF155" s="210"/>
      <c r="AG155" s="323" t="e">
        <f t="shared" si="260"/>
        <v>#VALUE!</v>
      </c>
      <c r="AH155" s="324"/>
      <c r="AI155" s="210">
        <v>0</v>
      </c>
      <c r="AJ155" s="210"/>
      <c r="AK155" s="210"/>
      <c r="AL155" s="328" t="e">
        <f t="shared" si="261"/>
        <v>#VALUE!</v>
      </c>
      <c r="AM155" s="329"/>
      <c r="AN155" s="458" t="str">
        <f>IF(ISBLANK(A57),"円",V155-(Y155+AD155+AI155))</f>
        <v>円</v>
      </c>
      <c r="AO155" s="459"/>
      <c r="AP155" s="460"/>
      <c r="AQ155" s="323" t="e">
        <f t="shared" si="262"/>
        <v>#VALUE!</v>
      </c>
      <c r="AR155" s="324"/>
      <c r="AS155" s="325"/>
      <c r="AT155" s="326"/>
      <c r="AU155" s="327"/>
    </row>
    <row r="156" spans="1:58" ht="35.1" customHeight="1" x14ac:dyDescent="0.25">
      <c r="A156" s="45" t="str">
        <f>IF(ISBLANK(A59),"",(A59))</f>
        <v/>
      </c>
      <c r="B156" s="31">
        <f>IF(ISBLANK(B59),"",(B59))</f>
        <v>7</v>
      </c>
      <c r="C156" s="32"/>
      <c r="D156" s="224" t="str">
        <f>IF(ISERROR(ROUNDDOWN(AN120*AR60/100,0)),"円",ROUNDDOWN(AN120*AR60/100,0))</f>
        <v>円</v>
      </c>
      <c r="E156" s="224"/>
      <c r="F156" s="224"/>
      <c r="G156" s="224" t="str">
        <f t="shared" si="258"/>
        <v>円</v>
      </c>
      <c r="H156" s="224"/>
      <c r="I156" s="224"/>
      <c r="J156" s="204" t="str">
        <f>IF(ISBLANK(A59),"円",IF(P59&lt;5,ROUNDDOWN(D156*ROUNDDOWN(R59/5,0)/N60,0),"円"))</f>
        <v>円</v>
      </c>
      <c r="K156" s="204"/>
      <c r="L156" s="204"/>
      <c r="M156" s="205" t="str">
        <f>IF(ISBLANK(A59),"千円",IF(P59&lt;5,ROUNDDOWN(J156/1000,0),ROUNDDOWN(D156/1000,0)))</f>
        <v>千円</v>
      </c>
      <c r="N156" s="205"/>
      <c r="O156" s="205"/>
      <c r="P156" s="206" t="str">
        <f>IF(ISBLANK(A59),"千円",ROUNDDOWN(M156/2,1))</f>
        <v>千円</v>
      </c>
      <c r="Q156" s="206"/>
      <c r="R156" s="206"/>
      <c r="S156" s="195" t="str">
        <f>IF(ISBLANK(A59),"円",ROUNDDOWN($AN$32*F120-AE120,0))</f>
        <v>円</v>
      </c>
      <c r="T156" s="196"/>
      <c r="U156" s="197"/>
      <c r="V156" s="209" t="str">
        <f>IF(ISBLANK(A59),"円",ROUNDDOWN(S156-P156*1000,0))</f>
        <v>円</v>
      </c>
      <c r="W156" s="209"/>
      <c r="X156" s="209"/>
      <c r="Y156" s="210" t="str">
        <f>IF(ISBLANK(A59),"円",P156*1000)</f>
        <v>円</v>
      </c>
      <c r="Z156" s="210"/>
      <c r="AA156" s="210"/>
      <c r="AB156" s="323" t="e">
        <f t="shared" si="259"/>
        <v>#VALUE!</v>
      </c>
      <c r="AC156" s="324"/>
      <c r="AD156" s="210" t="str">
        <f>IF(ISBLANK(A59),"円",IF(AH120-AK120&gt;0,AH120-AK120,0))</f>
        <v>円</v>
      </c>
      <c r="AE156" s="210"/>
      <c r="AF156" s="210"/>
      <c r="AG156" s="323" t="e">
        <f t="shared" si="260"/>
        <v>#VALUE!</v>
      </c>
      <c r="AH156" s="324"/>
      <c r="AI156" s="210">
        <v>0</v>
      </c>
      <c r="AJ156" s="210"/>
      <c r="AK156" s="210"/>
      <c r="AL156" s="328" t="e">
        <f t="shared" si="261"/>
        <v>#VALUE!</v>
      </c>
      <c r="AM156" s="329"/>
      <c r="AN156" s="458" t="str">
        <f>IF(ISBLANK(A59),"円",V156-(Y156+AD156+AI156))</f>
        <v>円</v>
      </c>
      <c r="AO156" s="459"/>
      <c r="AP156" s="460"/>
      <c r="AQ156" s="323" t="e">
        <f t="shared" si="262"/>
        <v>#VALUE!</v>
      </c>
      <c r="AR156" s="324"/>
      <c r="AS156" s="325"/>
      <c r="AT156" s="326"/>
      <c r="AU156" s="327"/>
    </row>
    <row r="157" spans="1:58" ht="35.1" customHeight="1" x14ac:dyDescent="0.25">
      <c r="A157" s="45" t="str">
        <f>IF(ISBLANK(A61),"",(A61))</f>
        <v/>
      </c>
      <c r="B157" s="31">
        <f>IF(ISBLANK(B61),"",(B61))</f>
        <v>8</v>
      </c>
      <c r="C157" s="32"/>
      <c r="D157" s="224" t="str">
        <f>IF(ISERROR(ROUNDDOWN(AN121*AR62/100,0)),"円",ROUNDDOWN(AN121*AR62/100,0))</f>
        <v>円</v>
      </c>
      <c r="E157" s="224"/>
      <c r="F157" s="224"/>
      <c r="G157" s="224" t="str">
        <f t="shared" si="258"/>
        <v>円</v>
      </c>
      <c r="H157" s="224"/>
      <c r="I157" s="224"/>
      <c r="J157" s="204" t="str">
        <f>IF(ISBLANK(A61),"円",IF(P61&lt;5,ROUNDDOWN(D157*ROUNDDOWN(R61/5,0)/N62,0),"円"))</f>
        <v>円</v>
      </c>
      <c r="K157" s="204"/>
      <c r="L157" s="204"/>
      <c r="M157" s="205" t="str">
        <f>IF(ISBLANK(A61),"千円",IF(P61&lt;5,ROUNDDOWN(J157/1000,0),ROUNDDOWN(D157/1000,0)))</f>
        <v>千円</v>
      </c>
      <c r="N157" s="205"/>
      <c r="O157" s="205"/>
      <c r="P157" s="206" t="str">
        <f>IF(ISBLANK(A61),"千円",ROUNDDOWN(M157/2,1))</f>
        <v>千円</v>
      </c>
      <c r="Q157" s="206"/>
      <c r="R157" s="206"/>
      <c r="S157" s="195" t="str">
        <f>IF(ISBLANK(A61),"円",ROUNDDOWN($AN$32*F121-AE121,0))</f>
        <v>円</v>
      </c>
      <c r="T157" s="196"/>
      <c r="U157" s="197"/>
      <c r="V157" s="209" t="str">
        <f>IF(ISBLANK(A61),"円",ROUNDDOWN(S157-P157*1000,0))</f>
        <v>円</v>
      </c>
      <c r="W157" s="209"/>
      <c r="X157" s="209"/>
      <c r="Y157" s="210" t="str">
        <f>IF(ISBLANK(A61),"円",P157*1000)</f>
        <v>円</v>
      </c>
      <c r="Z157" s="210"/>
      <c r="AA157" s="210"/>
      <c r="AB157" s="323" t="e">
        <f t="shared" si="259"/>
        <v>#VALUE!</v>
      </c>
      <c r="AC157" s="324"/>
      <c r="AD157" s="210" t="str">
        <f>IF(ISBLANK(A61),"円",IF(AH121-AK121&gt;0,AH121-AK121,0))</f>
        <v>円</v>
      </c>
      <c r="AE157" s="210"/>
      <c r="AF157" s="210"/>
      <c r="AG157" s="323" t="e">
        <f t="shared" si="260"/>
        <v>#VALUE!</v>
      </c>
      <c r="AH157" s="324"/>
      <c r="AI157" s="210">
        <v>0</v>
      </c>
      <c r="AJ157" s="210"/>
      <c r="AK157" s="210"/>
      <c r="AL157" s="328" t="e">
        <f t="shared" si="261"/>
        <v>#VALUE!</v>
      </c>
      <c r="AM157" s="329"/>
      <c r="AN157" s="458" t="str">
        <f>IF(ISBLANK(A61),"円",V157-(Y157+AD157+AI157))</f>
        <v>円</v>
      </c>
      <c r="AO157" s="459"/>
      <c r="AP157" s="460"/>
      <c r="AQ157" s="323" t="e">
        <f t="shared" si="262"/>
        <v>#VALUE!</v>
      </c>
      <c r="AR157" s="324"/>
      <c r="AS157" s="325"/>
      <c r="AT157" s="326"/>
      <c r="AU157" s="327"/>
    </row>
    <row r="158" spans="1:58" ht="35.1" customHeight="1" x14ac:dyDescent="0.25">
      <c r="A158" s="45" t="str">
        <f>IF(ISBLANK(A63),"",(A63))</f>
        <v/>
      </c>
      <c r="B158" s="31">
        <f>IF(ISBLANK(B63),"",(B63))</f>
        <v>9</v>
      </c>
      <c r="C158" s="32"/>
      <c r="D158" s="224" t="str">
        <f>IF(ISERROR(ROUNDDOWN(AN122*AR64/100,0)),"円",ROUNDDOWN(AN122*AR64/100,0))</f>
        <v>円</v>
      </c>
      <c r="E158" s="224"/>
      <c r="F158" s="224"/>
      <c r="G158" s="224" t="str">
        <f t="shared" si="258"/>
        <v>円</v>
      </c>
      <c r="H158" s="224"/>
      <c r="I158" s="224"/>
      <c r="J158" s="204" t="str">
        <f>IF(ISBLANK(A63),"円",IF(P63&lt;5,ROUNDDOWN(D158*ROUNDDOWN(R63/5,0)/N64,0),"円"))</f>
        <v>円</v>
      </c>
      <c r="K158" s="204"/>
      <c r="L158" s="204"/>
      <c r="M158" s="205" t="str">
        <f>IF(ISBLANK(A63),"千円",IF(P63&lt;5,ROUNDDOWN(J158/1000,0),ROUNDDOWN(D158/1000,0)))</f>
        <v>千円</v>
      </c>
      <c r="N158" s="205"/>
      <c r="O158" s="205"/>
      <c r="P158" s="206" t="str">
        <f>IF(ISBLANK(A63),"千円",ROUNDDOWN(M158/2,1))</f>
        <v>千円</v>
      </c>
      <c r="Q158" s="206"/>
      <c r="R158" s="206"/>
      <c r="S158" s="195" t="str">
        <f>IF(ISBLANK(A63),"円",ROUNDDOWN($AN$32*F122-AE122,0))</f>
        <v>円</v>
      </c>
      <c r="T158" s="196"/>
      <c r="U158" s="197"/>
      <c r="V158" s="209" t="str">
        <f>IF(ISBLANK(A63),"円",ROUNDDOWN(S158-P158*1000,0))</f>
        <v>円</v>
      </c>
      <c r="W158" s="209"/>
      <c r="X158" s="209"/>
      <c r="Y158" s="210" t="str">
        <f>IF(ISBLANK(A63),"円",P158*1000)</f>
        <v>円</v>
      </c>
      <c r="Z158" s="210"/>
      <c r="AA158" s="210"/>
      <c r="AB158" s="323" t="e">
        <f t="shared" si="259"/>
        <v>#VALUE!</v>
      </c>
      <c r="AC158" s="324"/>
      <c r="AD158" s="210" t="str">
        <f>IF(ISBLANK(A63),"円",IF(AH122-AK122&gt;0,AH122-AK122,0))</f>
        <v>円</v>
      </c>
      <c r="AE158" s="210"/>
      <c r="AF158" s="210"/>
      <c r="AG158" s="323" t="e">
        <f t="shared" si="260"/>
        <v>#VALUE!</v>
      </c>
      <c r="AH158" s="324"/>
      <c r="AI158" s="210">
        <v>0</v>
      </c>
      <c r="AJ158" s="210"/>
      <c r="AK158" s="210"/>
      <c r="AL158" s="328" t="e">
        <f t="shared" si="261"/>
        <v>#VALUE!</v>
      </c>
      <c r="AM158" s="329"/>
      <c r="AN158" s="458" t="str">
        <f>IF(ISBLANK(A63),"円",V158-(Y158+AD158+AI158))</f>
        <v>円</v>
      </c>
      <c r="AO158" s="459"/>
      <c r="AP158" s="460"/>
      <c r="AQ158" s="323" t="e">
        <f t="shared" si="262"/>
        <v>#VALUE!</v>
      </c>
      <c r="AR158" s="324"/>
      <c r="AS158" s="325"/>
      <c r="AT158" s="326"/>
      <c r="AU158" s="327"/>
    </row>
    <row r="159" spans="1:58" ht="35.1" customHeight="1" x14ac:dyDescent="0.25">
      <c r="A159" s="45" t="str">
        <f>IF(ISBLANK(A65),"",(A65))</f>
        <v/>
      </c>
      <c r="B159" s="31">
        <f>IF(ISBLANK(B65),"",(B65))</f>
        <v>10</v>
      </c>
      <c r="C159" s="32"/>
      <c r="D159" s="224" t="str">
        <f>IF(ISERROR(ROUNDDOWN(AN123*AR66/100,0)),"円",ROUNDDOWN(AN123*AR66/100,0))</f>
        <v>円</v>
      </c>
      <c r="E159" s="224"/>
      <c r="F159" s="224"/>
      <c r="G159" s="224" t="str">
        <f t="shared" si="258"/>
        <v>円</v>
      </c>
      <c r="H159" s="224"/>
      <c r="I159" s="224"/>
      <c r="J159" s="204" t="str">
        <f>IF(ISBLANK(A65),"円",IF(P65&lt;5,ROUNDDOWN(D159*ROUNDDOWN(R65/5,0)/N66,0),"円"))</f>
        <v>円</v>
      </c>
      <c r="K159" s="204"/>
      <c r="L159" s="204"/>
      <c r="M159" s="205" t="str">
        <f>IF(ISBLANK(A65),"千円",IF(P65&lt;5,ROUNDDOWN(J159/1000,0),ROUNDDOWN(D159/1000,0)))</f>
        <v>千円</v>
      </c>
      <c r="N159" s="205"/>
      <c r="O159" s="205"/>
      <c r="P159" s="206" t="str">
        <f>IF(ISBLANK(A65),"千円",ROUNDDOWN(M159/2,1))</f>
        <v>千円</v>
      </c>
      <c r="Q159" s="206"/>
      <c r="R159" s="206"/>
      <c r="S159" s="195" t="str">
        <f>IF(ISBLANK(A65),"円",ROUNDDOWN($AN$32*F123-AE123,0))</f>
        <v>円</v>
      </c>
      <c r="T159" s="196"/>
      <c r="U159" s="197"/>
      <c r="V159" s="209" t="str">
        <f>IF(ISBLANK(A65),"円",ROUNDDOWN(S159-P159*1000,0))</f>
        <v>円</v>
      </c>
      <c r="W159" s="209"/>
      <c r="X159" s="209"/>
      <c r="Y159" s="210" t="str">
        <f>IF(ISBLANK(A65),"円",P159*1000)</f>
        <v>円</v>
      </c>
      <c r="Z159" s="210"/>
      <c r="AA159" s="210"/>
      <c r="AB159" s="323" t="e">
        <f t="shared" si="259"/>
        <v>#VALUE!</v>
      </c>
      <c r="AC159" s="324"/>
      <c r="AD159" s="210" t="str">
        <f>IF(ISBLANK(A65),"円",IF(AH123-AK123&gt;0,AH123-AK123,0))</f>
        <v>円</v>
      </c>
      <c r="AE159" s="210"/>
      <c r="AF159" s="210"/>
      <c r="AG159" s="323" t="e">
        <f t="shared" si="260"/>
        <v>#VALUE!</v>
      </c>
      <c r="AH159" s="324"/>
      <c r="AI159" s="210">
        <v>0</v>
      </c>
      <c r="AJ159" s="210"/>
      <c r="AK159" s="210"/>
      <c r="AL159" s="328" t="e">
        <f t="shared" si="261"/>
        <v>#VALUE!</v>
      </c>
      <c r="AM159" s="329"/>
      <c r="AN159" s="458" t="str">
        <f>IF(ISBLANK(A65),"円",V159-(Y159+AD159+AI159))</f>
        <v>円</v>
      </c>
      <c r="AO159" s="459"/>
      <c r="AP159" s="460"/>
      <c r="AQ159" s="323" t="e">
        <f t="shared" si="262"/>
        <v>#VALUE!</v>
      </c>
      <c r="AR159" s="324"/>
      <c r="AS159" s="325"/>
      <c r="AT159" s="326"/>
      <c r="AU159" s="327"/>
    </row>
    <row r="160" spans="1:58" ht="35.1" customHeight="1" x14ac:dyDescent="0.25">
      <c r="A160" s="45" t="str">
        <f>IF(ISBLANK(A67),"",(A67))</f>
        <v/>
      </c>
      <c r="B160" s="31">
        <f>IF(ISBLANK(B67),"",(B67))</f>
        <v>11</v>
      </c>
      <c r="C160" s="32"/>
      <c r="D160" s="224" t="str">
        <f>IF(ISERROR(ROUNDDOWN(AN124*AR68/100,0)),"円",ROUNDDOWN(AN124*AR68/100,0))</f>
        <v>円</v>
      </c>
      <c r="E160" s="224"/>
      <c r="F160" s="224"/>
      <c r="G160" s="224" t="str">
        <f t="shared" si="258"/>
        <v>円</v>
      </c>
      <c r="H160" s="224"/>
      <c r="I160" s="224"/>
      <c r="J160" s="204" t="str">
        <f>IF(ISBLANK(A67),"円",IF(P67&lt;5,ROUNDDOWN(D160*ROUNDDOWN(R67/5,0)/N68,0),"円"))</f>
        <v>円</v>
      </c>
      <c r="K160" s="204"/>
      <c r="L160" s="204"/>
      <c r="M160" s="205" t="str">
        <f>IF(ISBLANK(A67),"千円",IF(P67&lt;5,ROUNDDOWN(J160/1000,0),ROUNDDOWN(D160/1000,0)))</f>
        <v>千円</v>
      </c>
      <c r="N160" s="205"/>
      <c r="O160" s="205"/>
      <c r="P160" s="206" t="str">
        <f>IF(ISBLANK(A67),"千円",ROUNDDOWN(M160/2,1))</f>
        <v>千円</v>
      </c>
      <c r="Q160" s="206"/>
      <c r="R160" s="206"/>
      <c r="S160" s="195" t="str">
        <f>IF(ISBLANK(A67),"円",ROUNDDOWN($AN$32*F124-AE124,0))</f>
        <v>円</v>
      </c>
      <c r="T160" s="196"/>
      <c r="U160" s="197"/>
      <c r="V160" s="209" t="str">
        <f>IF(ISBLANK(A67),"円",ROUNDDOWN(S160-P160*1000,0))</f>
        <v>円</v>
      </c>
      <c r="W160" s="209"/>
      <c r="X160" s="209"/>
      <c r="Y160" s="210" t="str">
        <f>IF(ISBLANK(A67),"円",P160*1000)</f>
        <v>円</v>
      </c>
      <c r="Z160" s="210"/>
      <c r="AA160" s="210"/>
      <c r="AB160" s="323" t="e">
        <f t="shared" si="259"/>
        <v>#VALUE!</v>
      </c>
      <c r="AC160" s="324"/>
      <c r="AD160" s="210" t="str">
        <f>IF(ISBLANK(A67),"円",IF(AH124-AK124&gt;0,AH124-AK124,0))</f>
        <v>円</v>
      </c>
      <c r="AE160" s="210"/>
      <c r="AF160" s="210"/>
      <c r="AG160" s="323" t="e">
        <f t="shared" si="260"/>
        <v>#VALUE!</v>
      </c>
      <c r="AH160" s="324"/>
      <c r="AI160" s="210">
        <v>0</v>
      </c>
      <c r="AJ160" s="210"/>
      <c r="AK160" s="210"/>
      <c r="AL160" s="328" t="e">
        <f t="shared" si="261"/>
        <v>#VALUE!</v>
      </c>
      <c r="AM160" s="329"/>
      <c r="AN160" s="458" t="str">
        <f>IF(ISBLANK(A67),"円",V160-(Y160+AD160+AI160))</f>
        <v>円</v>
      </c>
      <c r="AO160" s="459"/>
      <c r="AP160" s="460"/>
      <c r="AQ160" s="323" t="e">
        <f t="shared" si="262"/>
        <v>#VALUE!</v>
      </c>
      <c r="AR160" s="324"/>
      <c r="AS160" s="325"/>
      <c r="AT160" s="326"/>
      <c r="AU160" s="327"/>
    </row>
    <row r="161" spans="1:47" ht="35.1" customHeight="1" x14ac:dyDescent="0.25">
      <c r="A161" s="45" t="str">
        <f>IF(ISBLANK(A69),"",(A69))</f>
        <v/>
      </c>
      <c r="B161" s="31">
        <f>IF(ISBLANK(B69),"",(B69))</f>
        <v>12</v>
      </c>
      <c r="C161" s="32"/>
      <c r="D161" s="224" t="str">
        <f>IF(ISERROR(ROUNDDOWN(AN125*AR70/100,0)),"円",ROUNDDOWN(AN125*AR70/100,0))</f>
        <v>円</v>
      </c>
      <c r="E161" s="224"/>
      <c r="F161" s="224"/>
      <c r="G161" s="224" t="str">
        <f t="shared" si="258"/>
        <v>円</v>
      </c>
      <c r="H161" s="224"/>
      <c r="I161" s="224"/>
      <c r="J161" s="204" t="str">
        <f>IF(ISBLANK(A69),"円",IF(P69&lt;5,ROUNDDOWN(D161*ROUNDDOWN(R69/5,0)/N70,0),"円"))</f>
        <v>円</v>
      </c>
      <c r="K161" s="204"/>
      <c r="L161" s="204"/>
      <c r="M161" s="205" t="str">
        <f>IF(ISBLANK(A69),"千円",IF(P69&lt;5,ROUNDDOWN(J161/1000,0),ROUNDDOWN(D161/1000,0)))</f>
        <v>千円</v>
      </c>
      <c r="N161" s="205"/>
      <c r="O161" s="205"/>
      <c r="P161" s="206" t="str">
        <f>IF(ISBLANK(A69),"千円",ROUNDDOWN(M161/2,1))</f>
        <v>千円</v>
      </c>
      <c r="Q161" s="206"/>
      <c r="R161" s="206"/>
      <c r="S161" s="195" t="str">
        <f>IF(ISBLANK(A69),"円",ROUNDDOWN($AN$32*F125-AE125,0))</f>
        <v>円</v>
      </c>
      <c r="T161" s="196"/>
      <c r="U161" s="197"/>
      <c r="V161" s="209" t="str">
        <f>IF(ISBLANK(A69),"円",ROUNDDOWN(S161-P161*1000,0))</f>
        <v>円</v>
      </c>
      <c r="W161" s="209"/>
      <c r="X161" s="209"/>
      <c r="Y161" s="210" t="str">
        <f>IF(ISBLANK(A69),"円",P161*1000)</f>
        <v>円</v>
      </c>
      <c r="Z161" s="210"/>
      <c r="AA161" s="210"/>
      <c r="AB161" s="323" t="e">
        <f t="shared" si="259"/>
        <v>#VALUE!</v>
      </c>
      <c r="AC161" s="324"/>
      <c r="AD161" s="210" t="str">
        <f>IF(ISBLANK(A69),"円",IF(AH125-AK125&gt;0,AH125-AK125,0))</f>
        <v>円</v>
      </c>
      <c r="AE161" s="210"/>
      <c r="AF161" s="210"/>
      <c r="AG161" s="323" t="e">
        <f t="shared" si="260"/>
        <v>#VALUE!</v>
      </c>
      <c r="AH161" s="324"/>
      <c r="AI161" s="210">
        <v>0</v>
      </c>
      <c r="AJ161" s="210"/>
      <c r="AK161" s="210"/>
      <c r="AL161" s="328" t="e">
        <f t="shared" si="261"/>
        <v>#VALUE!</v>
      </c>
      <c r="AM161" s="329"/>
      <c r="AN161" s="458" t="str">
        <f>IF(ISBLANK(A69),"円",V161-(Y161+AD161+AI161))</f>
        <v>円</v>
      </c>
      <c r="AO161" s="459"/>
      <c r="AP161" s="460"/>
      <c r="AQ161" s="323" t="e">
        <f t="shared" si="262"/>
        <v>#VALUE!</v>
      </c>
      <c r="AR161" s="324"/>
      <c r="AS161" s="325"/>
      <c r="AT161" s="326"/>
      <c r="AU161" s="327"/>
    </row>
    <row r="162" spans="1:47" ht="35.1" customHeight="1" x14ac:dyDescent="0.25">
      <c r="A162" s="45" t="str">
        <f>IF(ISBLANK(A71),"",(A71))</f>
        <v/>
      </c>
      <c r="B162" s="31">
        <f>IF(ISBLANK(B71),"",(B71))</f>
        <v>13</v>
      </c>
      <c r="C162" s="32"/>
      <c r="D162" s="224" t="str">
        <f>IF(ISERROR(ROUNDDOWN(AN126*AR72/100,0)),"円",ROUNDDOWN(AN126*AR72/100,0))</f>
        <v>円</v>
      </c>
      <c r="E162" s="224"/>
      <c r="F162" s="224"/>
      <c r="G162" s="224" t="str">
        <f t="shared" si="258"/>
        <v>円</v>
      </c>
      <c r="H162" s="224"/>
      <c r="I162" s="224"/>
      <c r="J162" s="204" t="str">
        <f>IF(ISBLANK(A71),"円",IF(P71&lt;5,ROUNDDOWN(D162*ROUNDDOWN(R71/5,0)/N72,0),"円"))</f>
        <v>円</v>
      </c>
      <c r="K162" s="204"/>
      <c r="L162" s="204"/>
      <c r="M162" s="205" t="str">
        <f>IF(ISBLANK(A71),"千円",IF(P71&lt;5,ROUNDDOWN(J162/1000,0),ROUNDDOWN(D162/1000,0)))</f>
        <v>千円</v>
      </c>
      <c r="N162" s="205"/>
      <c r="O162" s="205"/>
      <c r="P162" s="206" t="str">
        <f>IF(ISBLANK(A71),"千円",ROUNDDOWN(M162/2,1))</f>
        <v>千円</v>
      </c>
      <c r="Q162" s="206"/>
      <c r="R162" s="206"/>
      <c r="S162" s="195" t="str">
        <f>IF(ISBLANK(A71),"円",ROUNDDOWN($AN$32*F126-AE126,0))</f>
        <v>円</v>
      </c>
      <c r="T162" s="196"/>
      <c r="U162" s="197"/>
      <c r="V162" s="209" t="str">
        <f>IF(ISBLANK(A71),"円",ROUNDDOWN(S162-P162*1000,0))</f>
        <v>円</v>
      </c>
      <c r="W162" s="209"/>
      <c r="X162" s="209"/>
      <c r="Y162" s="210" t="str">
        <f>IF(ISBLANK(A71),"円",P162*1000)</f>
        <v>円</v>
      </c>
      <c r="Z162" s="210"/>
      <c r="AA162" s="210"/>
      <c r="AB162" s="323" t="e">
        <f t="shared" si="259"/>
        <v>#VALUE!</v>
      </c>
      <c r="AC162" s="324"/>
      <c r="AD162" s="210" t="str">
        <f>IF(ISBLANK(A71),"円",IF(AH126-AK126&gt;0,AH126-AK126,0))</f>
        <v>円</v>
      </c>
      <c r="AE162" s="210"/>
      <c r="AF162" s="210"/>
      <c r="AG162" s="323" t="e">
        <f t="shared" si="260"/>
        <v>#VALUE!</v>
      </c>
      <c r="AH162" s="324"/>
      <c r="AI162" s="210">
        <v>0</v>
      </c>
      <c r="AJ162" s="210"/>
      <c r="AK162" s="210"/>
      <c r="AL162" s="328" t="e">
        <f t="shared" si="261"/>
        <v>#VALUE!</v>
      </c>
      <c r="AM162" s="329"/>
      <c r="AN162" s="458" t="str">
        <f>IF(ISBLANK(A71),"円",V162-(Y162+AD162+AI162))</f>
        <v>円</v>
      </c>
      <c r="AO162" s="459"/>
      <c r="AP162" s="460"/>
      <c r="AQ162" s="323" t="e">
        <f t="shared" si="262"/>
        <v>#VALUE!</v>
      </c>
      <c r="AR162" s="324"/>
      <c r="AS162" s="325"/>
      <c r="AT162" s="326"/>
      <c r="AU162" s="327"/>
    </row>
    <row r="163" spans="1:47" ht="35.1" customHeight="1" x14ac:dyDescent="0.25">
      <c r="A163" s="45" t="str">
        <f>IF(ISBLANK(A73),"",(A73))</f>
        <v/>
      </c>
      <c r="B163" s="31">
        <f>IF(ISBLANK(B73),"",(B73))</f>
        <v>14</v>
      </c>
      <c r="C163" s="32"/>
      <c r="D163" s="224" t="str">
        <f>IF(ISERROR(ROUNDDOWN(AN127*AR74/100,0)),"円",ROUNDDOWN(AN127*AR74/100,0))</f>
        <v>円</v>
      </c>
      <c r="E163" s="224"/>
      <c r="F163" s="224"/>
      <c r="G163" s="224" t="str">
        <f t="shared" si="258"/>
        <v>円</v>
      </c>
      <c r="H163" s="224"/>
      <c r="I163" s="224"/>
      <c r="J163" s="204" t="str">
        <f>IF(ISBLANK(A73),"円",IF(P73&lt;5,ROUNDDOWN(D163*ROUNDDOWN(R73/5,0)/N74,0),"円"))</f>
        <v>円</v>
      </c>
      <c r="K163" s="204"/>
      <c r="L163" s="204"/>
      <c r="M163" s="205" t="str">
        <f>IF(ISBLANK(A73),"千円",IF(P73&lt;5,ROUNDDOWN(J163/1000,0),ROUNDDOWN(D163/1000,0)))</f>
        <v>千円</v>
      </c>
      <c r="N163" s="205"/>
      <c r="O163" s="205"/>
      <c r="P163" s="206" t="str">
        <f>IF(ISBLANK(A73),"千円",ROUNDDOWN(M163/2,1))</f>
        <v>千円</v>
      </c>
      <c r="Q163" s="206"/>
      <c r="R163" s="206"/>
      <c r="S163" s="195" t="str">
        <f>IF(ISBLANK(A73),"円",ROUNDDOWN($AN$32*F127-AE127,0))</f>
        <v>円</v>
      </c>
      <c r="T163" s="196"/>
      <c r="U163" s="197"/>
      <c r="V163" s="209" t="str">
        <f>IF(ISBLANK(A73),"円",ROUNDDOWN(S163-P163*1000,0))</f>
        <v>円</v>
      </c>
      <c r="W163" s="209"/>
      <c r="X163" s="209"/>
      <c r="Y163" s="210" t="str">
        <f>IF(ISBLANK(A73),"円",P163*1000)</f>
        <v>円</v>
      </c>
      <c r="Z163" s="210"/>
      <c r="AA163" s="210"/>
      <c r="AB163" s="323" t="e">
        <f t="shared" si="259"/>
        <v>#VALUE!</v>
      </c>
      <c r="AC163" s="324"/>
      <c r="AD163" s="210" t="str">
        <f>IF(ISBLANK(A73),"円",IF(AH127-AK127&gt;0,AH127-AK127,0))</f>
        <v>円</v>
      </c>
      <c r="AE163" s="210"/>
      <c r="AF163" s="210"/>
      <c r="AG163" s="323" t="e">
        <f t="shared" si="260"/>
        <v>#VALUE!</v>
      </c>
      <c r="AH163" s="324"/>
      <c r="AI163" s="210">
        <v>0</v>
      </c>
      <c r="AJ163" s="210"/>
      <c r="AK163" s="210"/>
      <c r="AL163" s="328" t="e">
        <f t="shared" si="261"/>
        <v>#VALUE!</v>
      </c>
      <c r="AM163" s="329"/>
      <c r="AN163" s="458" t="str">
        <f>IF(ISBLANK(A73),"円",V163-(Y163+AD163+AI163))</f>
        <v>円</v>
      </c>
      <c r="AO163" s="459"/>
      <c r="AP163" s="460"/>
      <c r="AQ163" s="323" t="e">
        <f t="shared" si="262"/>
        <v>#VALUE!</v>
      </c>
      <c r="AR163" s="324"/>
      <c r="AS163" s="325"/>
      <c r="AT163" s="326"/>
      <c r="AU163" s="327"/>
    </row>
    <row r="164" spans="1:47" ht="35.1" customHeight="1" x14ac:dyDescent="0.25">
      <c r="A164" s="45" t="str">
        <f>IF(ISBLANK(A75),"",(A75))</f>
        <v/>
      </c>
      <c r="B164" s="31">
        <f>IF(ISBLANK(B75),"",(B75))</f>
        <v>15</v>
      </c>
      <c r="C164" s="32"/>
      <c r="D164" s="224" t="str">
        <f>IF(ISERROR(ROUNDDOWN(AN128*AR76/100,0)),"円",ROUNDDOWN(AN128*AR76/100,0))</f>
        <v>円</v>
      </c>
      <c r="E164" s="224"/>
      <c r="F164" s="224"/>
      <c r="G164" s="224" t="str">
        <f t="shared" si="258"/>
        <v>円</v>
      </c>
      <c r="H164" s="224"/>
      <c r="I164" s="224"/>
      <c r="J164" s="204" t="str">
        <f>IF(ISBLANK(A75),"円",IF(P75&lt;5,ROUNDDOWN(D164*ROUNDDOWN(R75/5,0)/N76,0),"円"))</f>
        <v>円</v>
      </c>
      <c r="K164" s="204"/>
      <c r="L164" s="204"/>
      <c r="M164" s="205" t="str">
        <f>IF(ISBLANK(A75),"千円",IF(P75&lt;5,ROUNDDOWN(J164/1000,0),ROUNDDOWN(D164/1000,0)))</f>
        <v>千円</v>
      </c>
      <c r="N164" s="205"/>
      <c r="O164" s="205"/>
      <c r="P164" s="206" t="str">
        <f>IF(ISBLANK(A75),"千円",ROUNDDOWN(M164/2,1))</f>
        <v>千円</v>
      </c>
      <c r="Q164" s="206"/>
      <c r="R164" s="206"/>
      <c r="S164" s="195" t="str">
        <f>IF(ISBLANK(A75),"円",ROUNDDOWN($AN$32*F128-AE128,0))</f>
        <v>円</v>
      </c>
      <c r="T164" s="196"/>
      <c r="U164" s="197"/>
      <c r="V164" s="209" t="str">
        <f>IF(ISBLANK(A75),"円",ROUNDDOWN(S164-P164*1000,0))</f>
        <v>円</v>
      </c>
      <c r="W164" s="209"/>
      <c r="X164" s="209"/>
      <c r="Y164" s="210" t="str">
        <f>IF(ISBLANK(A75),"円",P164*1000)</f>
        <v>円</v>
      </c>
      <c r="Z164" s="210"/>
      <c r="AA164" s="210"/>
      <c r="AB164" s="323" t="e">
        <f t="shared" si="259"/>
        <v>#VALUE!</v>
      </c>
      <c r="AC164" s="324"/>
      <c r="AD164" s="210" t="str">
        <f>IF(ISBLANK(A75),"円",IF(AH128-AK128&gt;0,AH128-AK128,0))</f>
        <v>円</v>
      </c>
      <c r="AE164" s="210"/>
      <c r="AF164" s="210"/>
      <c r="AG164" s="323" t="e">
        <f t="shared" si="260"/>
        <v>#VALUE!</v>
      </c>
      <c r="AH164" s="324"/>
      <c r="AI164" s="210">
        <v>0</v>
      </c>
      <c r="AJ164" s="210"/>
      <c r="AK164" s="210"/>
      <c r="AL164" s="328" t="e">
        <f t="shared" si="261"/>
        <v>#VALUE!</v>
      </c>
      <c r="AM164" s="329"/>
      <c r="AN164" s="458" t="str">
        <f>IF(ISBLANK(A75),"円",V164-(Y164+AD164+AI164))</f>
        <v>円</v>
      </c>
      <c r="AO164" s="459"/>
      <c r="AP164" s="460"/>
      <c r="AQ164" s="323" t="e">
        <f t="shared" si="262"/>
        <v>#VALUE!</v>
      </c>
      <c r="AR164" s="324"/>
      <c r="AS164" s="325"/>
      <c r="AT164" s="326"/>
      <c r="AU164" s="327"/>
    </row>
    <row r="165" spans="1:47" ht="35.1" customHeight="1" x14ac:dyDescent="0.25">
      <c r="A165" s="45" t="str">
        <f>IF(ISBLANK(A77),"",(A77))</f>
        <v/>
      </c>
      <c r="B165" s="31">
        <f>IF(ISBLANK(B77),"",(B77))</f>
        <v>16</v>
      </c>
      <c r="C165" s="32"/>
      <c r="D165" s="224" t="str">
        <f>IF(ISERROR(ROUNDDOWN(AN129*AR78/100,0)),"円",ROUNDDOWN(AN129*AR78/100,0))</f>
        <v>円</v>
      </c>
      <c r="E165" s="224"/>
      <c r="F165" s="224"/>
      <c r="G165" s="224" t="str">
        <f t="shared" si="258"/>
        <v>円</v>
      </c>
      <c r="H165" s="224"/>
      <c r="I165" s="224"/>
      <c r="J165" s="204" t="str">
        <f>IF(ISBLANK(A77),"円",IF(P77&lt;5,ROUNDDOWN(D165*ROUNDDOWN(R77/5,0)/N78,0),"円"))</f>
        <v>円</v>
      </c>
      <c r="K165" s="204"/>
      <c r="L165" s="204"/>
      <c r="M165" s="205" t="str">
        <f>IF(ISBLANK(A77),"千円",IF(P77&lt;5,ROUNDDOWN(J165/1000,0),ROUNDDOWN(D165/1000,0)))</f>
        <v>千円</v>
      </c>
      <c r="N165" s="205"/>
      <c r="O165" s="205"/>
      <c r="P165" s="206" t="str">
        <f>IF(ISBLANK(A77),"千円",ROUNDDOWN(M165/2,1))</f>
        <v>千円</v>
      </c>
      <c r="Q165" s="206"/>
      <c r="R165" s="206"/>
      <c r="S165" s="195" t="str">
        <f>IF(ISBLANK(A77),"円",ROUNDDOWN($AN$32*F129-AE129,0))</f>
        <v>円</v>
      </c>
      <c r="T165" s="196"/>
      <c r="U165" s="197"/>
      <c r="V165" s="209" t="str">
        <f>IF(ISBLANK(A77),"円",ROUNDDOWN(S165-P165*1000,0))</f>
        <v>円</v>
      </c>
      <c r="W165" s="209"/>
      <c r="X165" s="209"/>
      <c r="Y165" s="210" t="str">
        <f>IF(ISBLANK(A77),"円",P165*1000)</f>
        <v>円</v>
      </c>
      <c r="Z165" s="210"/>
      <c r="AA165" s="210"/>
      <c r="AB165" s="323" t="e">
        <f t="shared" si="259"/>
        <v>#VALUE!</v>
      </c>
      <c r="AC165" s="324"/>
      <c r="AD165" s="210" t="str">
        <f>IF(ISBLANK(A77),"円",IF(AH129-AK129&gt;0,AH129-AK129,0))</f>
        <v>円</v>
      </c>
      <c r="AE165" s="210"/>
      <c r="AF165" s="210"/>
      <c r="AG165" s="323" t="e">
        <f t="shared" si="260"/>
        <v>#VALUE!</v>
      </c>
      <c r="AH165" s="324"/>
      <c r="AI165" s="210">
        <v>0</v>
      </c>
      <c r="AJ165" s="210"/>
      <c r="AK165" s="210"/>
      <c r="AL165" s="328" t="e">
        <f t="shared" si="261"/>
        <v>#VALUE!</v>
      </c>
      <c r="AM165" s="329"/>
      <c r="AN165" s="458" t="str">
        <f>IF(ISBLANK(A77),"円",V165-(Y165+AD165+AI165))</f>
        <v>円</v>
      </c>
      <c r="AO165" s="459"/>
      <c r="AP165" s="460"/>
      <c r="AQ165" s="323" t="e">
        <f t="shared" si="262"/>
        <v>#VALUE!</v>
      </c>
      <c r="AR165" s="324"/>
      <c r="AS165" s="325"/>
      <c r="AT165" s="326"/>
      <c r="AU165" s="327"/>
    </row>
    <row r="166" spans="1:47" ht="35.1" customHeight="1" x14ac:dyDescent="0.25">
      <c r="A166" s="45" t="str">
        <f>IF(ISBLANK(A79),"",(A79))</f>
        <v/>
      </c>
      <c r="B166" s="31">
        <f>IF(ISBLANK(B79),"",(B79))</f>
        <v>17</v>
      </c>
      <c r="C166" s="32"/>
      <c r="D166" s="224" t="str">
        <f>IF(ISERROR(ROUNDDOWN(AN130*AR80/100,0)),"円",ROUNDDOWN(AN130*AR80/100,0))</f>
        <v>円</v>
      </c>
      <c r="E166" s="224"/>
      <c r="F166" s="224"/>
      <c r="G166" s="224" t="str">
        <f t="shared" si="258"/>
        <v>円</v>
      </c>
      <c r="H166" s="224"/>
      <c r="I166" s="224"/>
      <c r="J166" s="204" t="str">
        <f>IF(ISBLANK(A79),"円",IF(P79&lt;5,ROUNDDOWN(D166*ROUNDDOWN(R79/5,0)/N80,0),"円"))</f>
        <v>円</v>
      </c>
      <c r="K166" s="204"/>
      <c r="L166" s="204"/>
      <c r="M166" s="205" t="str">
        <f>IF(ISBLANK(A79),"千円",IF(P79&lt;5,ROUNDDOWN(J166/1000,0),ROUNDDOWN(D166/1000,0)))</f>
        <v>千円</v>
      </c>
      <c r="N166" s="205"/>
      <c r="O166" s="205"/>
      <c r="P166" s="206" t="str">
        <f>IF(ISBLANK(A79),"千円",ROUNDDOWN(M166/2,1))</f>
        <v>千円</v>
      </c>
      <c r="Q166" s="206"/>
      <c r="R166" s="206"/>
      <c r="S166" s="195" t="str">
        <f>IF(ISBLANK(A79),"円",ROUNDDOWN($AN$32*F130-AE130,0))</f>
        <v>円</v>
      </c>
      <c r="T166" s="196"/>
      <c r="U166" s="197"/>
      <c r="V166" s="209" t="str">
        <f>IF(ISBLANK(A79),"円",ROUNDDOWN(S166-P166*1000,0))</f>
        <v>円</v>
      </c>
      <c r="W166" s="209"/>
      <c r="X166" s="209"/>
      <c r="Y166" s="210" t="str">
        <f>IF(ISBLANK(A79),"円",P166*1000)</f>
        <v>円</v>
      </c>
      <c r="Z166" s="210"/>
      <c r="AA166" s="210"/>
      <c r="AB166" s="323" t="e">
        <f t="shared" si="259"/>
        <v>#VALUE!</v>
      </c>
      <c r="AC166" s="324"/>
      <c r="AD166" s="210" t="str">
        <f>IF(ISBLANK(A79),"円",IF(AH130-AK130&gt;0,AH130-AK130,0))</f>
        <v>円</v>
      </c>
      <c r="AE166" s="210"/>
      <c r="AF166" s="210"/>
      <c r="AG166" s="323" t="e">
        <f t="shared" si="260"/>
        <v>#VALUE!</v>
      </c>
      <c r="AH166" s="324"/>
      <c r="AI166" s="210">
        <v>0</v>
      </c>
      <c r="AJ166" s="210"/>
      <c r="AK166" s="210"/>
      <c r="AL166" s="328" t="e">
        <f t="shared" si="261"/>
        <v>#VALUE!</v>
      </c>
      <c r="AM166" s="329"/>
      <c r="AN166" s="458" t="str">
        <f>IF(ISBLANK(A79),"円",V166-(Y166+AD166+AI166))</f>
        <v>円</v>
      </c>
      <c r="AO166" s="459"/>
      <c r="AP166" s="460"/>
      <c r="AQ166" s="323" t="e">
        <f t="shared" si="262"/>
        <v>#VALUE!</v>
      </c>
      <c r="AR166" s="324"/>
      <c r="AS166" s="325"/>
      <c r="AT166" s="326"/>
      <c r="AU166" s="327"/>
    </row>
    <row r="167" spans="1:47" ht="35.1" customHeight="1" x14ac:dyDescent="0.25">
      <c r="A167" s="45" t="str">
        <f>IF(ISBLANK(A81),"",(A81))</f>
        <v/>
      </c>
      <c r="B167" s="31">
        <f>IF(ISBLANK(B81),"",(B81))</f>
        <v>18</v>
      </c>
      <c r="C167" s="32"/>
      <c r="D167" s="224" t="str">
        <f>IF(ISERROR(ROUNDDOWN(AN131*AR82/100,0)),"円",ROUNDDOWN(AN131*AR82/100,0))</f>
        <v>円</v>
      </c>
      <c r="E167" s="224"/>
      <c r="F167" s="224"/>
      <c r="G167" s="224" t="str">
        <f t="shared" si="258"/>
        <v>円</v>
      </c>
      <c r="H167" s="224"/>
      <c r="I167" s="224"/>
      <c r="J167" s="204" t="str">
        <f>IF(ISBLANK(A81),"円",IF(P81&lt;5,ROUNDDOWN(D167*ROUNDDOWN(R81/5,0)/N82,0),"円"))</f>
        <v>円</v>
      </c>
      <c r="K167" s="204"/>
      <c r="L167" s="204"/>
      <c r="M167" s="205" t="str">
        <f>IF(ISBLANK(A81),"千円",IF(P81&lt;5,ROUNDDOWN(J167/1000,0),ROUNDDOWN(D167/1000,0)))</f>
        <v>千円</v>
      </c>
      <c r="N167" s="205"/>
      <c r="O167" s="205"/>
      <c r="P167" s="206" t="str">
        <f>IF(ISBLANK(A81),"千円",ROUNDDOWN(M167/2,1))</f>
        <v>千円</v>
      </c>
      <c r="Q167" s="206"/>
      <c r="R167" s="206"/>
      <c r="S167" s="195" t="str">
        <f>IF(ISBLANK(A81),"円",ROUNDDOWN($AN$32*F131-AE131,0))</f>
        <v>円</v>
      </c>
      <c r="T167" s="196"/>
      <c r="U167" s="197"/>
      <c r="V167" s="209" t="str">
        <f>IF(ISBLANK(A81),"円",ROUNDDOWN(S167-P167*1000,0))</f>
        <v>円</v>
      </c>
      <c r="W167" s="209"/>
      <c r="X167" s="209"/>
      <c r="Y167" s="210" t="str">
        <f>IF(ISBLANK(A81),"円",P167*1000)</f>
        <v>円</v>
      </c>
      <c r="Z167" s="210"/>
      <c r="AA167" s="210"/>
      <c r="AB167" s="323" t="e">
        <f t="shared" si="259"/>
        <v>#VALUE!</v>
      </c>
      <c r="AC167" s="324"/>
      <c r="AD167" s="210" t="str">
        <f>IF(ISBLANK(A81),"円",IF(AH131-AK131&gt;0,AH131-AK131,0))</f>
        <v>円</v>
      </c>
      <c r="AE167" s="210"/>
      <c r="AF167" s="210"/>
      <c r="AG167" s="323" t="e">
        <f t="shared" si="260"/>
        <v>#VALUE!</v>
      </c>
      <c r="AH167" s="324"/>
      <c r="AI167" s="210">
        <v>0</v>
      </c>
      <c r="AJ167" s="210"/>
      <c r="AK167" s="210"/>
      <c r="AL167" s="328" t="e">
        <f t="shared" si="261"/>
        <v>#VALUE!</v>
      </c>
      <c r="AM167" s="329"/>
      <c r="AN167" s="458" t="str">
        <f>IF(ISBLANK(A81),"円",V167-(Y167+AD167+AI167))</f>
        <v>円</v>
      </c>
      <c r="AO167" s="459"/>
      <c r="AP167" s="460"/>
      <c r="AQ167" s="323" t="e">
        <f t="shared" si="262"/>
        <v>#VALUE!</v>
      </c>
      <c r="AR167" s="324"/>
      <c r="AS167" s="325"/>
      <c r="AT167" s="326"/>
      <c r="AU167" s="327"/>
    </row>
    <row r="168" spans="1:47" ht="35.1" customHeight="1" x14ac:dyDescent="0.25">
      <c r="A168" s="45" t="str">
        <f>IF(ISBLANK(A83),"",(A83))</f>
        <v/>
      </c>
      <c r="B168" s="31">
        <f>IF(ISBLANK(B83),"",(B83))</f>
        <v>19</v>
      </c>
      <c r="C168" s="32"/>
      <c r="D168" s="224" t="str">
        <f>IF(ISERROR(ROUNDDOWN(AN132*AR84/100,0)),"円",ROUNDDOWN(AN132*AR84/100,0))</f>
        <v>円</v>
      </c>
      <c r="E168" s="224"/>
      <c r="F168" s="224"/>
      <c r="G168" s="224" t="str">
        <f t="shared" si="258"/>
        <v>円</v>
      </c>
      <c r="H168" s="224"/>
      <c r="I168" s="224"/>
      <c r="J168" s="204" t="str">
        <f>IF(ISBLANK(A83),"円",IF(P83&lt;5,ROUNDDOWN(D168*ROUNDDOWN(R83/5,0)/N84,0),"円"))</f>
        <v>円</v>
      </c>
      <c r="K168" s="204"/>
      <c r="L168" s="204"/>
      <c r="M168" s="205" t="str">
        <f>IF(ISBLANK(A83),"千円",IF(P83&lt;5,ROUNDDOWN(J168/1000,0),ROUNDDOWN(D168/1000,0)))</f>
        <v>千円</v>
      </c>
      <c r="N168" s="205"/>
      <c r="O168" s="205"/>
      <c r="P168" s="206" t="str">
        <f>IF(ISBLANK(A83),"千円",ROUNDDOWN(M168/2,1))</f>
        <v>千円</v>
      </c>
      <c r="Q168" s="206"/>
      <c r="R168" s="206"/>
      <c r="S168" s="195" t="str">
        <f>IF(ISBLANK(A83),"円",ROUNDDOWN($AN$32*F132-AE132,0))</f>
        <v>円</v>
      </c>
      <c r="T168" s="196"/>
      <c r="U168" s="197"/>
      <c r="V168" s="209" t="str">
        <f>IF(ISBLANK(A83),"円",ROUNDDOWN(S168-P168*1000,0))</f>
        <v>円</v>
      </c>
      <c r="W168" s="209"/>
      <c r="X168" s="209"/>
      <c r="Y168" s="210" t="str">
        <f>IF(ISBLANK(A83),"円",P168*1000)</f>
        <v>円</v>
      </c>
      <c r="Z168" s="210"/>
      <c r="AA168" s="210"/>
      <c r="AB168" s="323" t="e">
        <f t="shared" si="259"/>
        <v>#VALUE!</v>
      </c>
      <c r="AC168" s="324"/>
      <c r="AD168" s="210" t="str">
        <f>IF(ISBLANK(A83),"円",IF(AH132-AK132&gt;0,AH132-AK132,0))</f>
        <v>円</v>
      </c>
      <c r="AE168" s="210"/>
      <c r="AF168" s="210"/>
      <c r="AG168" s="323" t="e">
        <f t="shared" si="260"/>
        <v>#VALUE!</v>
      </c>
      <c r="AH168" s="324"/>
      <c r="AI168" s="210">
        <v>0</v>
      </c>
      <c r="AJ168" s="210"/>
      <c r="AK168" s="210"/>
      <c r="AL168" s="328" t="e">
        <f t="shared" si="261"/>
        <v>#VALUE!</v>
      </c>
      <c r="AM168" s="329"/>
      <c r="AN168" s="458" t="str">
        <f>IF(ISBLANK(A83),"円",V168-(Y168+AD168+AI168))</f>
        <v>円</v>
      </c>
      <c r="AO168" s="459"/>
      <c r="AP168" s="460"/>
      <c r="AQ168" s="323" t="e">
        <f t="shared" si="262"/>
        <v>#VALUE!</v>
      </c>
      <c r="AR168" s="324"/>
      <c r="AS168" s="325"/>
      <c r="AT168" s="326"/>
      <c r="AU168" s="327"/>
    </row>
    <row r="169" spans="1:47" ht="35.1" customHeight="1" x14ac:dyDescent="0.25">
      <c r="A169" s="45" t="str">
        <f>IF(ISBLANK(A85),"",(A85))</f>
        <v/>
      </c>
      <c r="B169" s="31">
        <f>IF(ISBLANK(B85),"",(B85))</f>
        <v>20</v>
      </c>
      <c r="C169" s="32"/>
      <c r="D169" s="224" t="str">
        <f>IF(ISERROR(ROUNDDOWN(AN133*AR86/100,0)),"円",ROUNDDOWN(AN133*AR86/100,0))</f>
        <v>円</v>
      </c>
      <c r="E169" s="224"/>
      <c r="F169" s="224"/>
      <c r="G169" s="224" t="str">
        <f t="shared" si="258"/>
        <v>円</v>
      </c>
      <c r="H169" s="224"/>
      <c r="I169" s="224"/>
      <c r="J169" s="204" t="str">
        <f>IF(ISBLANK(A85),"円",IF(P85&lt;5,ROUNDDOWN(D169*ROUNDDOWN(R85/5,0)/N86,0),"円"))</f>
        <v>円</v>
      </c>
      <c r="K169" s="204"/>
      <c r="L169" s="204"/>
      <c r="M169" s="205" t="str">
        <f>IF(ISBLANK(A85),"千円",IF(P85&lt;5,ROUNDDOWN(J169/1000,0),ROUNDDOWN(D169/1000,0)))</f>
        <v>千円</v>
      </c>
      <c r="N169" s="205"/>
      <c r="O169" s="205"/>
      <c r="P169" s="206" t="str">
        <f>IF(ISBLANK(A85),"千円",ROUNDDOWN(M169/2,1))</f>
        <v>千円</v>
      </c>
      <c r="Q169" s="206"/>
      <c r="R169" s="206"/>
      <c r="S169" s="195" t="str">
        <f>IF(ISBLANK(A85),"円",ROUNDDOWN($AN$32*F133-AE133,0))</f>
        <v>円</v>
      </c>
      <c r="T169" s="196"/>
      <c r="U169" s="197"/>
      <c r="V169" s="209" t="str">
        <f>IF(ISBLANK(A85),"円",ROUNDDOWN(S169-P169*1000,0))</f>
        <v>円</v>
      </c>
      <c r="W169" s="209"/>
      <c r="X169" s="209"/>
      <c r="Y169" s="210" t="str">
        <f>IF(ISBLANK(A85),"円",P169*1000)</f>
        <v>円</v>
      </c>
      <c r="Z169" s="210"/>
      <c r="AA169" s="210"/>
      <c r="AB169" s="323" t="e">
        <f t="shared" si="259"/>
        <v>#VALUE!</v>
      </c>
      <c r="AC169" s="324"/>
      <c r="AD169" s="210" t="str">
        <f>IF(ISBLANK(A85),"円",IF(AH133-AK133&gt;0,AH133-AK133,0))</f>
        <v>円</v>
      </c>
      <c r="AE169" s="210"/>
      <c r="AF169" s="210"/>
      <c r="AG169" s="323" t="e">
        <f t="shared" si="260"/>
        <v>#VALUE!</v>
      </c>
      <c r="AH169" s="324"/>
      <c r="AI169" s="210">
        <v>0</v>
      </c>
      <c r="AJ169" s="210"/>
      <c r="AK169" s="210"/>
      <c r="AL169" s="328" t="e">
        <f t="shared" si="261"/>
        <v>#VALUE!</v>
      </c>
      <c r="AM169" s="329"/>
      <c r="AN169" s="458" t="str">
        <f>IF(ISBLANK(A85),"円",V169-(Y169+AD169+AI169))</f>
        <v>円</v>
      </c>
      <c r="AO169" s="459"/>
      <c r="AP169" s="460"/>
      <c r="AQ169" s="323" t="e">
        <f t="shared" si="262"/>
        <v>#VALUE!</v>
      </c>
      <c r="AR169" s="324"/>
      <c r="AS169" s="325"/>
      <c r="AT169" s="326"/>
      <c r="AU169" s="327"/>
    </row>
    <row r="170" spans="1:47" ht="35.1" customHeight="1" x14ac:dyDescent="0.25">
      <c r="A170" s="45" t="str">
        <f>IF(ISBLANK(A87),"",(A87))</f>
        <v/>
      </c>
      <c r="B170" s="31">
        <f>IF(ISBLANK(B87),"",(B87))</f>
        <v>21</v>
      </c>
      <c r="C170" s="32"/>
      <c r="D170" s="224" t="str">
        <f>IF(ISERROR(ROUNDDOWN(AN134*AR88/100,0)),"円",ROUNDDOWN(AN134*AR88/100,0))</f>
        <v>円</v>
      </c>
      <c r="E170" s="224"/>
      <c r="F170" s="224"/>
      <c r="G170" s="224" t="str">
        <f t="shared" si="258"/>
        <v>円</v>
      </c>
      <c r="H170" s="224"/>
      <c r="I170" s="224"/>
      <c r="J170" s="204" t="str">
        <f>IF(ISBLANK(A87),"円",IF(P87&lt;5,ROUNDDOWN(D170*ROUNDDOWN(R87/5,0)/N88,0),"円"))</f>
        <v>円</v>
      </c>
      <c r="K170" s="204"/>
      <c r="L170" s="204"/>
      <c r="M170" s="205" t="str">
        <f>IF(ISBLANK(A87),"千円",IF(P87&lt;5,ROUNDDOWN(J170/1000,0),ROUNDDOWN(D170/1000,0)))</f>
        <v>千円</v>
      </c>
      <c r="N170" s="205"/>
      <c r="O170" s="205"/>
      <c r="P170" s="206" t="str">
        <f>IF(ISBLANK(A87),"千円",ROUNDDOWN(M170/2,1))</f>
        <v>千円</v>
      </c>
      <c r="Q170" s="206"/>
      <c r="R170" s="206"/>
      <c r="S170" s="195" t="str">
        <f>IF(ISBLANK(A87),"円",ROUNDDOWN($AN$32*F134-AE134,0))</f>
        <v>円</v>
      </c>
      <c r="T170" s="196"/>
      <c r="U170" s="197"/>
      <c r="V170" s="209" t="str">
        <f>IF(ISBLANK(A87),"円",ROUNDDOWN(S170-P170*1000,0))</f>
        <v>円</v>
      </c>
      <c r="W170" s="209"/>
      <c r="X170" s="209"/>
      <c r="Y170" s="210" t="str">
        <f>IF(ISBLANK(A87),"円",P170*1000)</f>
        <v>円</v>
      </c>
      <c r="Z170" s="210"/>
      <c r="AA170" s="210"/>
      <c r="AB170" s="323" t="e">
        <f t="shared" si="259"/>
        <v>#VALUE!</v>
      </c>
      <c r="AC170" s="324"/>
      <c r="AD170" s="210" t="str">
        <f>IF(ISBLANK(A87),"円",IF(AH134-AK134&gt;0,AH134-AK134,0))</f>
        <v>円</v>
      </c>
      <c r="AE170" s="210"/>
      <c r="AF170" s="210"/>
      <c r="AG170" s="323" t="e">
        <f t="shared" si="260"/>
        <v>#VALUE!</v>
      </c>
      <c r="AH170" s="324"/>
      <c r="AI170" s="210">
        <v>0</v>
      </c>
      <c r="AJ170" s="210"/>
      <c r="AK170" s="210"/>
      <c r="AL170" s="328" t="e">
        <f t="shared" si="261"/>
        <v>#VALUE!</v>
      </c>
      <c r="AM170" s="329"/>
      <c r="AN170" s="458" t="str">
        <f>IF(ISBLANK(A87),"円",V170-(Y170+AD170+AI170))</f>
        <v>円</v>
      </c>
      <c r="AO170" s="459"/>
      <c r="AP170" s="460"/>
      <c r="AQ170" s="323" t="e">
        <f t="shared" si="262"/>
        <v>#VALUE!</v>
      </c>
      <c r="AR170" s="324"/>
      <c r="AS170" s="325"/>
      <c r="AT170" s="326"/>
      <c r="AU170" s="327"/>
    </row>
    <row r="171" spans="1:47" ht="35.1" customHeight="1" x14ac:dyDescent="0.25">
      <c r="A171" s="45" t="str">
        <f>IF(ISBLANK(A89),"",(A89))</f>
        <v/>
      </c>
      <c r="B171" s="31">
        <f>IF(ISBLANK(B89),"",(B89))</f>
        <v>22</v>
      </c>
      <c r="C171" s="32"/>
      <c r="D171" s="224" t="str">
        <f>IF(ISERROR(ROUNDDOWN(AN135*AR90/100,0)),"円",ROUNDDOWN(AN135*AR90/100,0))</f>
        <v>円</v>
      </c>
      <c r="E171" s="224"/>
      <c r="F171" s="224"/>
      <c r="G171" s="224" t="str">
        <f t="shared" si="258"/>
        <v>円</v>
      </c>
      <c r="H171" s="224"/>
      <c r="I171" s="224"/>
      <c r="J171" s="204" t="str">
        <f>IF(ISBLANK(A89),"円",IF(P89,ROUNDDOWN(D171*ROUNDDOWN(R89/5,0)/N90,0),"円"))</f>
        <v>円</v>
      </c>
      <c r="K171" s="204"/>
      <c r="L171" s="204"/>
      <c r="M171" s="205" t="str">
        <f>IF(ISBLANK(A89),"千円",IF(P89&lt;5,ROUNDDOWN(J171/1000,0),ROUNDDOWN(D171/1000,0)))</f>
        <v>千円</v>
      </c>
      <c r="N171" s="205"/>
      <c r="O171" s="205"/>
      <c r="P171" s="206" t="str">
        <f>IF(ISBLANK(A89),"千円",ROUNDDOWN(M171/2,1))</f>
        <v>千円</v>
      </c>
      <c r="Q171" s="206"/>
      <c r="R171" s="206"/>
      <c r="S171" s="195" t="str">
        <f>IF(ISBLANK(A89),"円",ROUNDDOWN($AN$32*F135-AE135,0))</f>
        <v>円</v>
      </c>
      <c r="T171" s="196"/>
      <c r="U171" s="197"/>
      <c r="V171" s="209" t="str">
        <f>IF(ISBLANK(A89),"円",ROUNDDOWN(S171-P171*1000,0))</f>
        <v>円</v>
      </c>
      <c r="W171" s="209"/>
      <c r="X171" s="209"/>
      <c r="Y171" s="210" t="str">
        <f>IF(ISBLANK(A89),"円",P171*1000)</f>
        <v>円</v>
      </c>
      <c r="Z171" s="210"/>
      <c r="AA171" s="210"/>
      <c r="AB171" s="323" t="e">
        <f t="shared" si="259"/>
        <v>#VALUE!</v>
      </c>
      <c r="AC171" s="324"/>
      <c r="AD171" s="210" t="str">
        <f>IF(ISBLANK(A89),"円",IF(AH135-AK135&gt;0,AH135-AK135,0))</f>
        <v>円</v>
      </c>
      <c r="AE171" s="210"/>
      <c r="AF171" s="210"/>
      <c r="AG171" s="323" t="e">
        <f t="shared" si="260"/>
        <v>#VALUE!</v>
      </c>
      <c r="AH171" s="324"/>
      <c r="AI171" s="210">
        <v>0</v>
      </c>
      <c r="AJ171" s="210"/>
      <c r="AK171" s="210"/>
      <c r="AL171" s="328" t="e">
        <f t="shared" si="261"/>
        <v>#VALUE!</v>
      </c>
      <c r="AM171" s="329"/>
      <c r="AN171" s="458" t="str">
        <f>IF(ISBLANK(A89),"円",V171-(Y171+AD171+AI171))</f>
        <v>円</v>
      </c>
      <c r="AO171" s="459"/>
      <c r="AP171" s="460"/>
      <c r="AQ171" s="323" t="e">
        <f t="shared" si="262"/>
        <v>#VALUE!</v>
      </c>
      <c r="AR171" s="324"/>
      <c r="AS171" s="325"/>
      <c r="AT171" s="326"/>
      <c r="AU171" s="327"/>
    </row>
    <row r="172" spans="1:47" ht="35.1" customHeight="1" x14ac:dyDescent="0.25">
      <c r="A172" s="45" t="str">
        <f>IF(ISBLANK(A91),"",(A91))</f>
        <v/>
      </c>
      <c r="B172" s="31">
        <f>IF(ISBLANK(B91),"",(B91))</f>
        <v>23</v>
      </c>
      <c r="C172" s="32"/>
      <c r="D172" s="224" t="str">
        <f>IF(ISERROR(ROUNDDOWN(AN136*AR92/100,0)),"円",ROUNDDOWN(AN136*AR92/100,0))</f>
        <v>円</v>
      </c>
      <c r="E172" s="224"/>
      <c r="F172" s="224"/>
      <c r="G172" s="224" t="str">
        <f t="shared" si="258"/>
        <v>円</v>
      </c>
      <c r="H172" s="224"/>
      <c r="I172" s="224"/>
      <c r="J172" s="204" t="str">
        <f>IF(ISBLANK(A91),"円",IF(P91&lt;5,ROUNDDOWN(D172*ROUNDDOWN(R91/5,0)/N92,0),"円"))</f>
        <v>円</v>
      </c>
      <c r="K172" s="204"/>
      <c r="L172" s="204"/>
      <c r="M172" s="205" t="str">
        <f>IF(ISBLANK(A91),"千円",IF(P91&lt;5,ROUNDDOWN(J172/1000,0),ROUNDDOWN(D172/1000,0)))</f>
        <v>千円</v>
      </c>
      <c r="N172" s="205"/>
      <c r="O172" s="205"/>
      <c r="P172" s="206" t="str">
        <f>IF(ISBLANK(A91),"千円",ROUNDDOWN(M172/2,1))</f>
        <v>千円</v>
      </c>
      <c r="Q172" s="206"/>
      <c r="R172" s="206"/>
      <c r="S172" s="195" t="str">
        <f>IF(ISBLANK(A91),"円",ROUNDDOWN($AN$32*F136-AE136,0))</f>
        <v>円</v>
      </c>
      <c r="T172" s="196"/>
      <c r="U172" s="197"/>
      <c r="V172" s="209" t="str">
        <f>IF(ISBLANK(A91),"円",ROUNDDOWN(S172-P172*1000,0))</f>
        <v>円</v>
      </c>
      <c r="W172" s="209"/>
      <c r="X172" s="209"/>
      <c r="Y172" s="210" t="str">
        <f>IF(ISBLANK(A91),"円",P172*1000)</f>
        <v>円</v>
      </c>
      <c r="Z172" s="210"/>
      <c r="AA172" s="210"/>
      <c r="AB172" s="323" t="e">
        <f t="shared" si="259"/>
        <v>#VALUE!</v>
      </c>
      <c r="AC172" s="324"/>
      <c r="AD172" s="210" t="str">
        <f>IF(ISBLANK(A91),"円",IF(AH136-AK136&gt;0,AH136-AK136,0))</f>
        <v>円</v>
      </c>
      <c r="AE172" s="210"/>
      <c r="AF172" s="210"/>
      <c r="AG172" s="323" t="e">
        <f t="shared" si="260"/>
        <v>#VALUE!</v>
      </c>
      <c r="AH172" s="324"/>
      <c r="AI172" s="210">
        <v>0</v>
      </c>
      <c r="AJ172" s="210"/>
      <c r="AK172" s="210"/>
      <c r="AL172" s="328" t="e">
        <f t="shared" si="261"/>
        <v>#VALUE!</v>
      </c>
      <c r="AM172" s="329"/>
      <c r="AN172" s="458" t="str">
        <f>IF(ISBLANK(A91),"円",V172-(Y172+AD172+AI172))</f>
        <v>円</v>
      </c>
      <c r="AO172" s="459"/>
      <c r="AP172" s="460"/>
      <c r="AQ172" s="323" t="e">
        <f t="shared" si="262"/>
        <v>#VALUE!</v>
      </c>
      <c r="AR172" s="324"/>
      <c r="AS172" s="325"/>
      <c r="AT172" s="326"/>
      <c r="AU172" s="327"/>
    </row>
    <row r="173" spans="1:47" ht="35.1" customHeight="1" x14ac:dyDescent="0.25">
      <c r="A173" s="45" t="str">
        <f>IF(ISBLANK(A93),"",(A93))</f>
        <v/>
      </c>
      <c r="B173" s="31">
        <f>IF(ISBLANK(B93),"",(B93))</f>
        <v>24</v>
      </c>
      <c r="C173" s="32"/>
      <c r="D173" s="224" t="str">
        <f>IF(ISERROR(ROUNDDOWN(AN137*AR94/100,0)),"円",ROUNDDOWN(AN137*AR94/100,0))</f>
        <v>円</v>
      </c>
      <c r="E173" s="224"/>
      <c r="F173" s="224"/>
      <c r="G173" s="224" t="str">
        <f t="shared" si="258"/>
        <v>円</v>
      </c>
      <c r="H173" s="224"/>
      <c r="I173" s="224"/>
      <c r="J173" s="204" t="str">
        <f>IF(ISBLANK(A93),"円",IF(P93&lt;5,ROUNDDOWN(D173*ROUNDDOWN(R93/5,0)/N94,0),"円"))</f>
        <v>円</v>
      </c>
      <c r="K173" s="204"/>
      <c r="L173" s="204"/>
      <c r="M173" s="205" t="str">
        <f>IF(ISBLANK(A93),"千円",IF(P93&lt;5,ROUNDDOWN(J173/1000,0),ROUNDDOWN(D173/1000,0)))</f>
        <v>千円</v>
      </c>
      <c r="N173" s="205"/>
      <c r="O173" s="205"/>
      <c r="P173" s="206" t="str">
        <f>IF(ISBLANK(A93),"千円",ROUNDDOWN(M173/2,1))</f>
        <v>千円</v>
      </c>
      <c r="Q173" s="206"/>
      <c r="R173" s="206"/>
      <c r="S173" s="195" t="str">
        <f>IF(ISBLANK(A93),"円",ROUNDDOWN($AN$32*F137-AE137,0))</f>
        <v>円</v>
      </c>
      <c r="T173" s="196"/>
      <c r="U173" s="197"/>
      <c r="V173" s="209" t="str">
        <f>IF(ISBLANK(A93),"円",ROUNDDOWN(S173-P173*1000,0))</f>
        <v>円</v>
      </c>
      <c r="W173" s="209"/>
      <c r="X173" s="209"/>
      <c r="Y173" s="210" t="str">
        <f>IF(ISBLANK(A93),"円",P173*1000)</f>
        <v>円</v>
      </c>
      <c r="Z173" s="210"/>
      <c r="AA173" s="210"/>
      <c r="AB173" s="323" t="e">
        <f t="shared" si="259"/>
        <v>#VALUE!</v>
      </c>
      <c r="AC173" s="324"/>
      <c r="AD173" s="210" t="str">
        <f>IF(ISBLANK(A93),"円",IF(AH137-AK137&gt;0,AH137-AK137,0))</f>
        <v>円</v>
      </c>
      <c r="AE173" s="210"/>
      <c r="AF173" s="210"/>
      <c r="AG173" s="323" t="e">
        <f t="shared" si="260"/>
        <v>#VALUE!</v>
      </c>
      <c r="AH173" s="324"/>
      <c r="AI173" s="210">
        <v>0</v>
      </c>
      <c r="AJ173" s="210"/>
      <c r="AK173" s="210"/>
      <c r="AL173" s="328" t="e">
        <f t="shared" si="261"/>
        <v>#VALUE!</v>
      </c>
      <c r="AM173" s="329"/>
      <c r="AN173" s="458" t="str">
        <f>IF(ISBLANK(A93),"円",V173-(Y173+AD173+AI173))</f>
        <v>円</v>
      </c>
      <c r="AO173" s="459"/>
      <c r="AP173" s="460"/>
      <c r="AQ173" s="323" t="e">
        <f t="shared" si="262"/>
        <v>#VALUE!</v>
      </c>
      <c r="AR173" s="324"/>
      <c r="AS173" s="325"/>
      <c r="AT173" s="326"/>
      <c r="AU173" s="327"/>
    </row>
    <row r="174" spans="1:47" ht="35.1" customHeight="1" x14ac:dyDescent="0.25">
      <c r="A174" s="45" t="str">
        <f>IF(ISBLANK(A95),"",(A95))</f>
        <v/>
      </c>
      <c r="B174" s="31">
        <f>IF(ISBLANK(B95),"",(B95))</f>
        <v>25</v>
      </c>
      <c r="C174" s="32"/>
      <c r="D174" s="224" t="str">
        <f>IF(ISERROR(ROUNDDOWN(AN138*AR96/100,0)),"円",ROUNDDOWN(AN138*AR96/100,0))</f>
        <v>円</v>
      </c>
      <c r="E174" s="224"/>
      <c r="F174" s="224"/>
      <c r="G174" s="224" t="str">
        <f t="shared" si="258"/>
        <v>円</v>
      </c>
      <c r="H174" s="224"/>
      <c r="I174" s="224"/>
      <c r="J174" s="204" t="str">
        <f>IF(ISBLANK(A95),"円",IF(P95&lt;5,ROUNDDOWN(D174*ROUNDDOWN(R95/5,0)/N96,0),"円"))</f>
        <v>円</v>
      </c>
      <c r="K174" s="204"/>
      <c r="L174" s="204"/>
      <c r="M174" s="205" t="str">
        <f>IF(ISBLANK(A95),"千円",IF(P95&lt;5,ROUNDDOWN(J174/1000,0),ROUNDDOWN(D174/1000,0)))</f>
        <v>千円</v>
      </c>
      <c r="N174" s="205"/>
      <c r="O174" s="205"/>
      <c r="P174" s="206" t="str">
        <f>IF(ISBLANK(A95),"千円",ROUNDDOWN(M174/2,1))</f>
        <v>千円</v>
      </c>
      <c r="Q174" s="206"/>
      <c r="R174" s="206"/>
      <c r="S174" s="195" t="str">
        <f>IF(ISBLANK(A95),"円",ROUNDDOWN($AN$32*F138-AE138,0))</f>
        <v>円</v>
      </c>
      <c r="T174" s="196"/>
      <c r="U174" s="197"/>
      <c r="V174" s="209" t="str">
        <f>IF(ISBLANK(A95),"円",ROUNDDOWN(S174-P174*1000,0))</f>
        <v>円</v>
      </c>
      <c r="W174" s="209"/>
      <c r="X174" s="209"/>
      <c r="Y174" s="210" t="str">
        <f>IF(ISBLANK(A95),"円",P174*1000)</f>
        <v>円</v>
      </c>
      <c r="Z174" s="210"/>
      <c r="AA174" s="210"/>
      <c r="AB174" s="323" t="e">
        <f t="shared" si="259"/>
        <v>#VALUE!</v>
      </c>
      <c r="AC174" s="324"/>
      <c r="AD174" s="210" t="str">
        <f>IF(ISBLANK(A95),"円",IF(AH138-AK138&gt;0,AH138-AK138,0))</f>
        <v>円</v>
      </c>
      <c r="AE174" s="210"/>
      <c r="AF174" s="210"/>
      <c r="AG174" s="323" t="e">
        <f t="shared" si="260"/>
        <v>#VALUE!</v>
      </c>
      <c r="AH174" s="324"/>
      <c r="AI174" s="210">
        <v>0</v>
      </c>
      <c r="AJ174" s="210"/>
      <c r="AK174" s="210"/>
      <c r="AL174" s="328" t="e">
        <f t="shared" si="261"/>
        <v>#VALUE!</v>
      </c>
      <c r="AM174" s="329"/>
      <c r="AN174" s="458" t="str">
        <f>IF(ISBLANK(A95),"円",V174-(Y174+AD174+AI174))</f>
        <v>円</v>
      </c>
      <c r="AO174" s="459"/>
      <c r="AP174" s="460"/>
      <c r="AQ174" s="323" t="e">
        <f t="shared" si="262"/>
        <v>#VALUE!</v>
      </c>
      <c r="AR174" s="324"/>
      <c r="AS174" s="325"/>
      <c r="AT174" s="326"/>
      <c r="AU174" s="327"/>
    </row>
    <row r="175" spans="1:47" ht="35.1" customHeight="1" x14ac:dyDescent="0.25">
      <c r="A175" s="45" t="str">
        <f>IF(ISBLANK(A97),"",(A97))</f>
        <v/>
      </c>
      <c r="B175" s="31">
        <f>IF(ISBLANK(B97),"",(B97))</f>
        <v>26</v>
      </c>
      <c r="C175" s="32"/>
      <c r="D175" s="224" t="str">
        <f>IF(ISERROR(ROUNDDOWN(AN139*AR98/100,0)),"円",ROUNDDOWN(AN139*AR98/100,0))</f>
        <v>円</v>
      </c>
      <c r="E175" s="224"/>
      <c r="F175" s="224"/>
      <c r="G175" s="224" t="str">
        <f t="shared" si="258"/>
        <v>円</v>
      </c>
      <c r="H175" s="224"/>
      <c r="I175" s="224"/>
      <c r="J175" s="204" t="str">
        <f>IF(ISBLANK(A97),"円",IF(P97&lt;5,ROUNDDOWN(D175*ROUNDDOWN(R97/5,0)/N98,0),"円"))</f>
        <v>円</v>
      </c>
      <c r="K175" s="204"/>
      <c r="L175" s="204"/>
      <c r="M175" s="205" t="str">
        <f>IF(ISBLANK(A97),"千円",IF(P97&lt;5,ROUNDDOWN(J175/1000,0),ROUNDDOWN(D175/1000,0)))</f>
        <v>千円</v>
      </c>
      <c r="N175" s="205"/>
      <c r="O175" s="205"/>
      <c r="P175" s="206" t="str">
        <f>IF(ISBLANK(A97),"千円",ROUNDDOWN(M175/2,1))</f>
        <v>千円</v>
      </c>
      <c r="Q175" s="206"/>
      <c r="R175" s="206"/>
      <c r="S175" s="195" t="str">
        <f>IF(ISBLANK(A97),"円",ROUNDDOWN($AN$32*F139-AE139,0))</f>
        <v>円</v>
      </c>
      <c r="T175" s="196"/>
      <c r="U175" s="197"/>
      <c r="V175" s="209" t="str">
        <f>IF(ISBLANK(A97),"円",ROUNDDOWN(S175-P175*1000,0))</f>
        <v>円</v>
      </c>
      <c r="W175" s="209"/>
      <c r="X175" s="209"/>
      <c r="Y175" s="210" t="str">
        <f>IF(ISBLANK(A97),"円",P175*1000)</f>
        <v>円</v>
      </c>
      <c r="Z175" s="210"/>
      <c r="AA175" s="210"/>
      <c r="AB175" s="323" t="e">
        <f t="shared" si="259"/>
        <v>#VALUE!</v>
      </c>
      <c r="AC175" s="324"/>
      <c r="AD175" s="210" t="str">
        <f>IF(ISBLANK(A97),"円",IF(AH139-AK139&gt;0,AH139-AK139,0))</f>
        <v>円</v>
      </c>
      <c r="AE175" s="210"/>
      <c r="AF175" s="210"/>
      <c r="AG175" s="323" t="e">
        <f t="shared" si="260"/>
        <v>#VALUE!</v>
      </c>
      <c r="AH175" s="324"/>
      <c r="AI175" s="210">
        <v>0</v>
      </c>
      <c r="AJ175" s="210"/>
      <c r="AK175" s="210"/>
      <c r="AL175" s="328" t="e">
        <f t="shared" si="261"/>
        <v>#VALUE!</v>
      </c>
      <c r="AM175" s="329"/>
      <c r="AN175" s="458" t="str">
        <f>IF(ISBLANK(A97),"円",V175-(Y175+AD175+AI175))</f>
        <v>円</v>
      </c>
      <c r="AO175" s="459"/>
      <c r="AP175" s="460"/>
      <c r="AQ175" s="323" t="e">
        <f t="shared" si="262"/>
        <v>#VALUE!</v>
      </c>
      <c r="AR175" s="324"/>
      <c r="AS175" s="325"/>
      <c r="AT175" s="326"/>
      <c r="AU175" s="327"/>
    </row>
    <row r="176" spans="1:47" ht="35.1" customHeight="1" x14ac:dyDescent="0.25">
      <c r="A176" s="45" t="str">
        <f>IF(ISBLANK(A99),"",(A99))</f>
        <v/>
      </c>
      <c r="B176" s="31">
        <f>IF(ISBLANK(B99),"",(B99))</f>
        <v>27</v>
      </c>
      <c r="C176" s="32"/>
      <c r="D176" s="224" t="str">
        <f>IF(ISERROR(ROUNDDOWN(AN140*AR100/100,0)),"円",ROUNDDOWN(AN140*AR100/100,0))</f>
        <v>円</v>
      </c>
      <c r="E176" s="224"/>
      <c r="F176" s="224"/>
      <c r="G176" s="224" t="str">
        <f t="shared" si="258"/>
        <v>円</v>
      </c>
      <c r="H176" s="224"/>
      <c r="I176" s="224"/>
      <c r="J176" s="204" t="str">
        <f>IF(ISBLANK(A99),"円",IF(P99&lt;5,ROUNDDOWN(D176*ROUNDDOWN(R99/5,0)/N100,0),"円"))</f>
        <v>円</v>
      </c>
      <c r="K176" s="204"/>
      <c r="L176" s="204"/>
      <c r="M176" s="205" t="str">
        <f>IF(ISBLANK(A99),"千円",IF(P99&lt;5,ROUNDDOWN(J176/1000,0),ROUNDDOWN(D176/1000,0)))</f>
        <v>千円</v>
      </c>
      <c r="N176" s="205"/>
      <c r="O176" s="205"/>
      <c r="P176" s="206" t="str">
        <f>IF(ISBLANK(A99),"千円",ROUNDDOWN(M176/2,1))</f>
        <v>千円</v>
      </c>
      <c r="Q176" s="206"/>
      <c r="R176" s="206"/>
      <c r="S176" s="195" t="str">
        <f>IF(ISBLANK(A99),"円",ROUNDDOWN($AN$32*F140-AE140,0))</f>
        <v>円</v>
      </c>
      <c r="T176" s="196"/>
      <c r="U176" s="197"/>
      <c r="V176" s="209" t="str">
        <f>IF(ISBLANK(A99),"円",ROUNDDOWN(S176-P176*1000,0))</f>
        <v>円</v>
      </c>
      <c r="W176" s="209"/>
      <c r="X176" s="209"/>
      <c r="Y176" s="210" t="str">
        <f>IF(ISBLANK(A99),"円",P176*1000)</f>
        <v>円</v>
      </c>
      <c r="Z176" s="210"/>
      <c r="AA176" s="210"/>
      <c r="AB176" s="323" t="e">
        <f t="shared" si="259"/>
        <v>#VALUE!</v>
      </c>
      <c r="AC176" s="324"/>
      <c r="AD176" s="210" t="str">
        <f>IF(ISBLANK(A99),"円",IF(AH140-AK140&gt;0,AH140-AK140,0))</f>
        <v>円</v>
      </c>
      <c r="AE176" s="210"/>
      <c r="AF176" s="210"/>
      <c r="AG176" s="323" t="e">
        <f t="shared" si="260"/>
        <v>#VALUE!</v>
      </c>
      <c r="AH176" s="324"/>
      <c r="AI176" s="210">
        <v>0</v>
      </c>
      <c r="AJ176" s="210"/>
      <c r="AK176" s="210"/>
      <c r="AL176" s="328" t="e">
        <f t="shared" si="261"/>
        <v>#VALUE!</v>
      </c>
      <c r="AM176" s="329"/>
      <c r="AN176" s="458" t="str">
        <f>IF(ISBLANK(A99),"円",V176-(Y176+AD176+AI176))</f>
        <v>円</v>
      </c>
      <c r="AO176" s="459"/>
      <c r="AP176" s="460"/>
      <c r="AQ176" s="323" t="e">
        <f t="shared" si="262"/>
        <v>#VALUE!</v>
      </c>
      <c r="AR176" s="324"/>
      <c r="AS176" s="325"/>
      <c r="AT176" s="326"/>
      <c r="AU176" s="327"/>
    </row>
    <row r="177" spans="1:47" ht="35.1" customHeight="1" x14ac:dyDescent="0.25">
      <c r="A177" s="45" t="str">
        <f>IF(ISBLANK(A101),"",(A101))</f>
        <v/>
      </c>
      <c r="B177" s="31">
        <f>IF(ISBLANK(B101),"",(B101))</f>
        <v>28</v>
      </c>
      <c r="C177" s="32"/>
      <c r="D177" s="224" t="str">
        <f>IF(ISERROR(ROUNDDOWN(AN141*AR102/100,0)),"円",ROUNDDOWN(AN141*AR102/100,0))</f>
        <v>円</v>
      </c>
      <c r="E177" s="224"/>
      <c r="F177" s="224"/>
      <c r="G177" s="224" t="str">
        <f t="shared" si="258"/>
        <v>円</v>
      </c>
      <c r="H177" s="224"/>
      <c r="I177" s="224"/>
      <c r="J177" s="204" t="str">
        <f>IF(ISBLANK(A101),"円",IF(P101&lt;5,ROUNDDOWN(D177*ROUNDDOWN(R101/5,0)/N102,0),"円"))</f>
        <v>円</v>
      </c>
      <c r="K177" s="204"/>
      <c r="L177" s="204"/>
      <c r="M177" s="205" t="str">
        <f>IF(ISBLANK(A101),"千円",IF(P101&lt;5,ROUNDDOWN(J177/1000,0),ROUNDDOWN(D177/1000,0)))</f>
        <v>千円</v>
      </c>
      <c r="N177" s="205"/>
      <c r="O177" s="205"/>
      <c r="P177" s="206" t="str">
        <f>IF(ISBLANK(A101),"千円",ROUNDDOWN(M177/2,1))</f>
        <v>千円</v>
      </c>
      <c r="Q177" s="206"/>
      <c r="R177" s="206"/>
      <c r="S177" s="195" t="str">
        <f>IF(ISBLANK(A101),"円",ROUNDDOWN($AN$32*F141-AE141,0))</f>
        <v>円</v>
      </c>
      <c r="T177" s="196"/>
      <c r="U177" s="197"/>
      <c r="V177" s="209" t="str">
        <f>IF(ISBLANK(A101),"円",ROUNDDOWN(S177-P177*1000,0))</f>
        <v>円</v>
      </c>
      <c r="W177" s="209"/>
      <c r="X177" s="209"/>
      <c r="Y177" s="210" t="str">
        <f>IF(ISBLANK(A101),"円",P177*1000)</f>
        <v>円</v>
      </c>
      <c r="Z177" s="210"/>
      <c r="AA177" s="210"/>
      <c r="AB177" s="323" t="e">
        <f t="shared" si="259"/>
        <v>#VALUE!</v>
      </c>
      <c r="AC177" s="324"/>
      <c r="AD177" s="210" t="str">
        <f>IF(ISBLANK(A101),"円",IF(AH141-AK141&gt;0,AH141-AK141,0))</f>
        <v>円</v>
      </c>
      <c r="AE177" s="210"/>
      <c r="AF177" s="210"/>
      <c r="AG177" s="323" t="e">
        <f t="shared" si="260"/>
        <v>#VALUE!</v>
      </c>
      <c r="AH177" s="324"/>
      <c r="AI177" s="210">
        <v>0</v>
      </c>
      <c r="AJ177" s="210"/>
      <c r="AK177" s="210"/>
      <c r="AL177" s="328" t="e">
        <f t="shared" si="261"/>
        <v>#VALUE!</v>
      </c>
      <c r="AM177" s="329"/>
      <c r="AN177" s="458" t="str">
        <f>IF(ISBLANK(A101),"円",V177-(Y177+AD177+AI177))</f>
        <v>円</v>
      </c>
      <c r="AO177" s="459"/>
      <c r="AP177" s="460"/>
      <c r="AQ177" s="323" t="e">
        <f t="shared" si="262"/>
        <v>#VALUE!</v>
      </c>
      <c r="AR177" s="324"/>
      <c r="AS177" s="325"/>
      <c r="AT177" s="326"/>
      <c r="AU177" s="327"/>
    </row>
    <row r="178" spans="1:47" ht="35.1" customHeight="1" x14ac:dyDescent="0.25">
      <c r="A178" s="45" t="str">
        <f>IF(ISBLANK(A103),"",(A103))</f>
        <v/>
      </c>
      <c r="B178" s="31">
        <f>IF(ISBLANK(B103),"",(B103))</f>
        <v>29</v>
      </c>
      <c r="C178" s="32"/>
      <c r="D178" s="224" t="str">
        <f>IF(ISERROR(ROUNDDOWN(AN142*AR104/100,0)),"円",ROUNDDOWN(AN142*AR104/100,0))</f>
        <v>円</v>
      </c>
      <c r="E178" s="224"/>
      <c r="F178" s="224"/>
      <c r="G178" s="224" t="str">
        <f>IF(ISERROR(ROUNDDOWN(AN142*D142,0)),"円",ROUNDDOWN(AN142*D142,0))</f>
        <v>円</v>
      </c>
      <c r="H178" s="224"/>
      <c r="I178" s="224"/>
      <c r="J178" s="204" t="str">
        <f>IF(ISBLANK(A103),"円",IF(P103&lt;5,ROUNDDOWN(D178*ROUNDDOWN(R103/5,0)/N104,0),"円"))</f>
        <v>円</v>
      </c>
      <c r="K178" s="204"/>
      <c r="L178" s="204"/>
      <c r="M178" s="205" t="str">
        <f>IF(ISBLANK(A103),"千円",IF(P103&lt;5,ROUNDDOWN(J178/1000,0),ROUNDDOWN(D178/1000,0)))</f>
        <v>千円</v>
      </c>
      <c r="N178" s="205"/>
      <c r="O178" s="205"/>
      <c r="P178" s="206" t="str">
        <f>IF(ISBLANK(A103),"千円",ROUNDDOWN(M178/2,1))</f>
        <v>千円</v>
      </c>
      <c r="Q178" s="206"/>
      <c r="R178" s="206"/>
      <c r="S178" s="195" t="str">
        <f>IF(ISBLANK(A103),"円",ROUNDDOWN($AN$32*F142-AE142,0))</f>
        <v>円</v>
      </c>
      <c r="T178" s="196"/>
      <c r="U178" s="197"/>
      <c r="V178" s="209" t="str">
        <f>IF(ISBLANK(A103),"円",ROUNDDOWN(S178-P178*1000,0))</f>
        <v>円</v>
      </c>
      <c r="W178" s="209"/>
      <c r="X178" s="209"/>
      <c r="Y178" s="210" t="str">
        <f>IF(ISBLANK(A103),"円",P178*1000)</f>
        <v>円</v>
      </c>
      <c r="Z178" s="210"/>
      <c r="AA178" s="210"/>
      <c r="AB178" s="323" t="e">
        <f t="shared" si="259"/>
        <v>#VALUE!</v>
      </c>
      <c r="AC178" s="324"/>
      <c r="AD178" s="210" t="str">
        <f>IF(ISBLANK(A103),"円",IF(AH142-AK142&gt;0,AH142-AK142,0))</f>
        <v>円</v>
      </c>
      <c r="AE178" s="210"/>
      <c r="AF178" s="210"/>
      <c r="AG178" s="323" t="e">
        <f t="shared" si="260"/>
        <v>#VALUE!</v>
      </c>
      <c r="AH178" s="324"/>
      <c r="AI178" s="210">
        <v>0</v>
      </c>
      <c r="AJ178" s="210"/>
      <c r="AK178" s="210"/>
      <c r="AL178" s="328" t="e">
        <f t="shared" si="261"/>
        <v>#VALUE!</v>
      </c>
      <c r="AM178" s="329"/>
      <c r="AN178" s="458" t="str">
        <f>IF(ISBLANK(A103),"円",V178-(Y178+AD178+AI178))</f>
        <v>円</v>
      </c>
      <c r="AO178" s="459"/>
      <c r="AP178" s="460"/>
      <c r="AQ178" s="323" t="e">
        <f t="shared" si="262"/>
        <v>#VALUE!</v>
      </c>
      <c r="AR178" s="324"/>
      <c r="AS178" s="325"/>
      <c r="AT178" s="326"/>
      <c r="AU178" s="327"/>
    </row>
    <row r="179" spans="1:47" ht="35.1" customHeight="1" thickBot="1" x14ac:dyDescent="0.3">
      <c r="A179" s="46" t="str">
        <f>IF(ISBLANK(A105),"",(A105))</f>
        <v/>
      </c>
      <c r="B179" s="47">
        <f>IF(ISBLANK(B105),"",(B105))</f>
        <v>30</v>
      </c>
      <c r="C179" s="48"/>
      <c r="D179" s="224" t="str">
        <f>IF(ISERROR(ROUNDDOWN(AN143*AR106/100,0)),"円",ROUNDDOWN(AN143*AR106/100,0))</f>
        <v>円</v>
      </c>
      <c r="E179" s="224"/>
      <c r="F179" s="224"/>
      <c r="G179" s="224" t="str">
        <f t="shared" si="258"/>
        <v>円</v>
      </c>
      <c r="H179" s="224"/>
      <c r="I179" s="224"/>
      <c r="J179" s="204" t="str">
        <f>IF(ISBLANK(A105),"円",IF(P105&lt;5,ROUNDDOWN(D179*ROUNDDOWN(R105/5,0)/N106,0),"円"))</f>
        <v>円</v>
      </c>
      <c r="K179" s="204"/>
      <c r="L179" s="204"/>
      <c r="M179" s="205" t="str">
        <f>IF(ISBLANK(A105),"千円",IF(P105&lt;5,ROUNDDOWN(J179/1000,0),ROUNDDOWN(D179/1000,0)))</f>
        <v>千円</v>
      </c>
      <c r="N179" s="205"/>
      <c r="O179" s="205"/>
      <c r="P179" s="206" t="str">
        <f>IF(ISBLANK(A105),"千円",ROUNDDOWN(M179/2,1))</f>
        <v>千円</v>
      </c>
      <c r="Q179" s="206"/>
      <c r="R179" s="206"/>
      <c r="S179" s="195" t="str">
        <f>IF(ISBLANK(A105),"円",ROUNDDOWN($AN$32*F143-AE143,0))</f>
        <v>円</v>
      </c>
      <c r="T179" s="196"/>
      <c r="U179" s="197"/>
      <c r="V179" s="209" t="str">
        <f>IF(ISBLANK(A105),"円",ROUNDDOWN(S179-P179*1000,0))</f>
        <v>円</v>
      </c>
      <c r="W179" s="209"/>
      <c r="X179" s="209"/>
      <c r="Y179" s="210" t="str">
        <f>IF(ISBLANK(A105),"円",P179*1000)</f>
        <v>円</v>
      </c>
      <c r="Z179" s="210"/>
      <c r="AA179" s="210"/>
      <c r="AB179" s="336" t="e">
        <f t="shared" si="259"/>
        <v>#VALUE!</v>
      </c>
      <c r="AC179" s="337"/>
      <c r="AD179" s="210" t="str">
        <f>IF(ISBLANK(A105),"円",IF(AH143-AK143&gt;0,AH143-AK143,0))</f>
        <v>円</v>
      </c>
      <c r="AE179" s="210"/>
      <c r="AF179" s="210"/>
      <c r="AG179" s="336" t="e">
        <f t="shared" si="260"/>
        <v>#VALUE!</v>
      </c>
      <c r="AH179" s="337"/>
      <c r="AI179" s="210">
        <v>0</v>
      </c>
      <c r="AJ179" s="210"/>
      <c r="AK179" s="210"/>
      <c r="AL179" s="433" t="e">
        <f t="shared" si="261"/>
        <v>#VALUE!</v>
      </c>
      <c r="AM179" s="434"/>
      <c r="AN179" s="458" t="str">
        <f>IF(ISBLANK(A105),"円",V179-(Y179+AD179+AI179))</f>
        <v>円</v>
      </c>
      <c r="AO179" s="459"/>
      <c r="AP179" s="460"/>
      <c r="AQ179" s="323" t="e">
        <f t="shared" si="262"/>
        <v>#VALUE!</v>
      </c>
      <c r="AR179" s="324"/>
      <c r="AS179" s="430"/>
      <c r="AT179" s="431"/>
      <c r="AU179" s="432"/>
    </row>
    <row r="180" spans="1:47" ht="35.1" customHeight="1" thickTop="1" thickBot="1" x14ac:dyDescent="0.3">
      <c r="A180" s="467" t="s">
        <v>1</v>
      </c>
      <c r="B180" s="468"/>
      <c r="C180" s="469"/>
      <c r="D180" s="225">
        <f>IF(ISERROR(D150),"円",SUM(D150:F179))</f>
        <v>0</v>
      </c>
      <c r="E180" s="225"/>
      <c r="F180" s="225"/>
      <c r="G180" s="225">
        <f>IF(ISERROR(G150),"円",SUM(G150:I179))</f>
        <v>0</v>
      </c>
      <c r="H180" s="225"/>
      <c r="I180" s="225"/>
      <c r="J180" s="225" t="str">
        <f>IF(ISERROR(J150),"円",SUM(J150:L179))</f>
        <v>円</v>
      </c>
      <c r="K180" s="225"/>
      <c r="L180" s="225"/>
      <c r="M180" s="232" t="str">
        <f>IF(ISERROR(M150),"千円",SUM(M150:N179))</f>
        <v>千円</v>
      </c>
      <c r="N180" s="232"/>
      <c r="O180" s="232"/>
      <c r="P180" s="232" t="str">
        <f>IF(ISERROR(P150),"千円",ROUNDDOWN(SUM(P150:Q179),0))</f>
        <v>千円</v>
      </c>
      <c r="Q180" s="232"/>
      <c r="R180" s="232"/>
      <c r="S180" s="188" t="str">
        <f>IF(ISERROR(S150),"円",SUM(S150:U179))</f>
        <v>円</v>
      </c>
      <c r="T180" s="189"/>
      <c r="U180" s="190"/>
      <c r="V180" s="338" t="str">
        <f>IF(ISERROR(V150),"円",SUM(V150:W179))</f>
        <v>円</v>
      </c>
      <c r="W180" s="338"/>
      <c r="X180" s="338"/>
      <c r="Y180" s="338" t="str">
        <f>IF(ISERROR(Y150),"円",SUM(Y150:Z179))</f>
        <v>円</v>
      </c>
      <c r="Z180" s="338"/>
      <c r="AA180" s="338"/>
      <c r="AB180" s="191" t="e">
        <f t="shared" ref="AB180" si="263">Y180/V180</f>
        <v>#VALUE!</v>
      </c>
      <c r="AC180" s="192"/>
      <c r="AD180" s="338" t="str">
        <f>IF(ISERROR(AD150),"円",SUM(AD150:AE179))</f>
        <v>円</v>
      </c>
      <c r="AE180" s="338"/>
      <c r="AF180" s="338"/>
      <c r="AG180" s="191" t="e">
        <f t="shared" ref="AG180" si="264">AD180/V180</f>
        <v>#VALUE!</v>
      </c>
      <c r="AH180" s="192"/>
      <c r="AI180" s="338">
        <f>IF(ISERROR(AI150),"円",SUM(AI150:AJ179))</f>
        <v>0</v>
      </c>
      <c r="AJ180" s="338"/>
      <c r="AK180" s="338"/>
      <c r="AL180" s="334" t="e">
        <f t="shared" ref="AL180" si="265">AI180/AF180</f>
        <v>#DIV/0!</v>
      </c>
      <c r="AM180" s="335"/>
      <c r="AN180" s="338" t="str">
        <f>IF(ISERROR(AN150),"円",SUM(AN150:AO179))</f>
        <v>円</v>
      </c>
      <c r="AO180" s="338"/>
      <c r="AP180" s="338"/>
      <c r="AQ180" s="334" t="e">
        <f>AN180/V180</f>
        <v>#VALUE!</v>
      </c>
      <c r="AR180" s="335"/>
      <c r="AS180" s="330"/>
      <c r="AT180" s="331"/>
      <c r="AU180" s="332"/>
    </row>
    <row r="181" spans="1:47" ht="13.5" customHeight="1" x14ac:dyDescent="0.25">
      <c r="A181" s="333"/>
      <c r="B181" s="333"/>
      <c r="C181" s="333"/>
      <c r="D181" s="333"/>
      <c r="E181" s="333"/>
      <c r="F181" s="333"/>
      <c r="G181" s="333"/>
      <c r="H181" s="333"/>
      <c r="I181" s="333"/>
      <c r="J181" s="333"/>
      <c r="K181" s="333"/>
      <c r="L181" s="333"/>
      <c r="M181" s="333"/>
      <c r="N181" s="333"/>
      <c r="O181" s="333"/>
      <c r="P181" s="333"/>
      <c r="Q181" s="333"/>
      <c r="R181" s="333"/>
      <c r="S181" s="333"/>
      <c r="T181" s="333"/>
      <c r="U181" s="333"/>
      <c r="V181" s="333"/>
      <c r="W181" s="333"/>
      <c r="X181" s="333"/>
      <c r="Y181" s="333"/>
      <c r="Z181" s="333"/>
      <c r="AA181" s="333"/>
    </row>
    <row r="182" spans="1:47" x14ac:dyDescent="0.25">
      <c r="A182" s="34"/>
      <c r="B182" s="34"/>
      <c r="C182" s="34"/>
      <c r="D182" s="34"/>
      <c r="E182" s="34"/>
      <c r="F182" s="34"/>
      <c r="G182" s="34"/>
      <c r="H182" s="34"/>
      <c r="I182" s="34"/>
      <c r="J182" s="34"/>
      <c r="K182" s="34"/>
      <c r="L182" s="34"/>
      <c r="M182" s="34"/>
      <c r="N182" s="34"/>
      <c r="O182" s="34"/>
      <c r="P182" s="34"/>
      <c r="Q182" s="34"/>
      <c r="R182" s="34"/>
      <c r="S182" s="34"/>
      <c r="T182" s="34"/>
      <c r="U182" s="34"/>
      <c r="V182" s="34"/>
      <c r="W182" s="34"/>
      <c r="X182" s="34"/>
      <c r="Y182" s="34"/>
      <c r="Z182" s="34"/>
      <c r="AA182" s="34"/>
      <c r="AB182" s="34"/>
      <c r="AC182" s="34"/>
      <c r="AD182" s="34"/>
      <c r="AE182" s="34"/>
    </row>
    <row r="183" spans="1:47" s="34" customFormat="1" ht="13.5" customHeight="1" x14ac:dyDescent="0.25">
      <c r="A183" s="186" t="s">
        <v>11</v>
      </c>
      <c r="B183" s="186"/>
      <c r="C183" s="186"/>
      <c r="D183" s="186"/>
      <c r="E183" s="186"/>
      <c r="F183" s="186"/>
      <c r="G183" s="186"/>
      <c r="H183" s="186"/>
      <c r="I183" s="186"/>
      <c r="J183" s="186"/>
      <c r="K183" s="186"/>
      <c r="L183" s="186"/>
      <c r="M183" s="186"/>
      <c r="N183" s="186"/>
      <c r="O183" s="186"/>
      <c r="P183" s="186"/>
      <c r="Q183" s="186"/>
      <c r="R183" s="186"/>
      <c r="S183" s="186"/>
      <c r="T183" s="186"/>
      <c r="U183" s="186"/>
      <c r="V183" s="186"/>
      <c r="W183" s="186"/>
      <c r="X183" s="186"/>
      <c r="Y183" s="186"/>
      <c r="Z183" s="186"/>
      <c r="AA183" s="186"/>
      <c r="AB183" s="186"/>
      <c r="AC183" s="186"/>
      <c r="AD183" s="186"/>
      <c r="AE183" s="186"/>
      <c r="AF183" s="186"/>
      <c r="AG183" s="186"/>
      <c r="AH183" s="186"/>
      <c r="AI183" s="186"/>
      <c r="AJ183" s="186"/>
      <c r="AK183" s="186"/>
      <c r="AL183" s="186"/>
      <c r="AM183" s="186"/>
      <c r="AN183" s="186"/>
    </row>
    <row r="184" spans="1:47" s="34" customFormat="1" ht="25.5" customHeight="1" x14ac:dyDescent="0.25">
      <c r="A184" s="186" t="s">
        <v>144</v>
      </c>
      <c r="B184" s="186"/>
      <c r="C184" s="186"/>
      <c r="D184" s="186"/>
      <c r="E184" s="186"/>
      <c r="F184" s="186"/>
      <c r="G184" s="186"/>
      <c r="H184" s="186"/>
      <c r="I184" s="186"/>
      <c r="J184" s="186"/>
      <c r="K184" s="186"/>
      <c r="L184" s="186"/>
      <c r="M184" s="186"/>
      <c r="N184" s="186"/>
      <c r="O184" s="186"/>
      <c r="P184" s="186"/>
      <c r="Q184" s="186"/>
      <c r="R184" s="186"/>
      <c r="S184" s="186"/>
      <c r="T184" s="186"/>
      <c r="U184" s="186"/>
      <c r="V184" s="186"/>
      <c r="W184" s="186"/>
      <c r="X184" s="186"/>
      <c r="Y184" s="186"/>
      <c r="Z184" s="186"/>
      <c r="AA184" s="186"/>
      <c r="AB184" s="186"/>
      <c r="AC184" s="186"/>
      <c r="AD184" s="186"/>
      <c r="AE184" s="186"/>
      <c r="AF184" s="186"/>
      <c r="AG184" s="186"/>
      <c r="AH184" s="186"/>
      <c r="AI184" s="186"/>
      <c r="AJ184" s="186"/>
      <c r="AK184" s="186"/>
      <c r="AL184" s="186"/>
      <c r="AM184" s="186"/>
      <c r="AN184" s="186"/>
      <c r="AO184" s="186"/>
      <c r="AP184" s="186"/>
    </row>
    <row r="185" spans="1:47" s="34" customFormat="1" ht="25.5" customHeight="1" x14ac:dyDescent="0.25">
      <c r="A185" s="186" t="s">
        <v>145</v>
      </c>
      <c r="B185" s="186"/>
      <c r="C185" s="186"/>
      <c r="D185" s="186"/>
      <c r="E185" s="186"/>
      <c r="F185" s="186"/>
      <c r="G185" s="186"/>
      <c r="H185" s="186"/>
      <c r="I185" s="186"/>
      <c r="J185" s="186"/>
      <c r="K185" s="186"/>
      <c r="L185" s="186"/>
      <c r="M185" s="186"/>
      <c r="N185" s="186"/>
      <c r="O185" s="186"/>
      <c r="P185" s="186"/>
      <c r="Q185" s="186"/>
      <c r="R185" s="186"/>
      <c r="S185" s="186"/>
      <c r="T185" s="186"/>
      <c r="U185" s="186"/>
      <c r="V185" s="186"/>
      <c r="W185" s="186"/>
      <c r="X185" s="186"/>
      <c r="Y185" s="186"/>
      <c r="Z185" s="186"/>
      <c r="AA185" s="186"/>
      <c r="AB185" s="186"/>
      <c r="AC185" s="186"/>
      <c r="AD185" s="186"/>
      <c r="AE185" s="186"/>
      <c r="AF185" s="186"/>
      <c r="AG185" s="186"/>
      <c r="AH185" s="186"/>
      <c r="AI185" s="186"/>
      <c r="AJ185" s="186"/>
      <c r="AK185" s="186"/>
      <c r="AL185" s="186"/>
      <c r="AM185" s="186"/>
      <c r="AN185" s="186"/>
      <c r="AO185" s="186"/>
      <c r="AP185" s="186"/>
    </row>
    <row r="186" spans="1:47" s="34" customFormat="1" ht="25.5" customHeight="1" x14ac:dyDescent="0.25">
      <c r="A186" s="186" t="s">
        <v>146</v>
      </c>
      <c r="B186" s="186"/>
      <c r="C186" s="186"/>
      <c r="D186" s="186"/>
      <c r="E186" s="186"/>
      <c r="F186" s="186"/>
      <c r="G186" s="186"/>
      <c r="H186" s="186"/>
      <c r="I186" s="186"/>
      <c r="J186" s="186"/>
      <c r="K186" s="186"/>
      <c r="L186" s="186"/>
      <c r="M186" s="186"/>
      <c r="N186" s="186"/>
      <c r="O186" s="186"/>
      <c r="P186" s="186"/>
      <c r="Q186" s="186"/>
      <c r="R186" s="186"/>
      <c r="S186" s="186"/>
      <c r="T186" s="186"/>
      <c r="U186" s="186"/>
      <c r="V186" s="186"/>
      <c r="W186" s="186"/>
      <c r="X186" s="186"/>
      <c r="Y186" s="186"/>
      <c r="Z186" s="186"/>
      <c r="AA186" s="186"/>
      <c r="AB186" s="186"/>
      <c r="AC186" s="186"/>
      <c r="AD186" s="186"/>
      <c r="AE186" s="186"/>
      <c r="AF186" s="186"/>
      <c r="AG186" s="186"/>
      <c r="AH186" s="186"/>
      <c r="AI186" s="186"/>
      <c r="AJ186" s="186"/>
      <c r="AK186" s="186"/>
      <c r="AL186" s="186"/>
      <c r="AM186" s="186"/>
      <c r="AN186" s="186"/>
      <c r="AO186" s="186"/>
      <c r="AP186" s="186"/>
    </row>
    <row r="187" spans="1:47" s="34" customFormat="1" ht="24.75" customHeight="1" x14ac:dyDescent="0.25">
      <c r="A187" s="186" t="s">
        <v>147</v>
      </c>
      <c r="B187" s="186"/>
      <c r="C187" s="186"/>
      <c r="D187" s="186"/>
      <c r="E187" s="186"/>
      <c r="F187" s="186"/>
      <c r="G187" s="186"/>
      <c r="H187" s="186"/>
      <c r="I187" s="186"/>
      <c r="J187" s="186"/>
      <c r="K187" s="186"/>
      <c r="L187" s="186"/>
      <c r="M187" s="186"/>
      <c r="N187" s="186"/>
      <c r="O187" s="186"/>
      <c r="P187" s="186"/>
      <c r="Q187" s="186"/>
      <c r="R187" s="186"/>
      <c r="S187" s="186"/>
      <c r="T187" s="186"/>
      <c r="U187" s="186"/>
      <c r="V187" s="186"/>
      <c r="W187" s="186"/>
      <c r="X187" s="186"/>
      <c r="Y187" s="186"/>
      <c r="Z187" s="186"/>
      <c r="AA187" s="186"/>
      <c r="AB187" s="186"/>
      <c r="AC187" s="186"/>
      <c r="AD187" s="186"/>
      <c r="AE187" s="186"/>
      <c r="AF187" s="186"/>
      <c r="AG187" s="186"/>
      <c r="AH187" s="186"/>
      <c r="AI187" s="186"/>
      <c r="AJ187" s="186"/>
      <c r="AK187" s="186"/>
      <c r="AL187" s="186"/>
      <c r="AM187" s="186"/>
      <c r="AN187" s="186"/>
      <c r="AO187" s="186"/>
      <c r="AP187" s="186"/>
    </row>
    <row r="188" spans="1:47" s="34" customFormat="1" ht="12.75" customHeight="1" x14ac:dyDescent="0.25">
      <c r="A188" s="186" t="s">
        <v>148</v>
      </c>
      <c r="B188" s="186"/>
      <c r="C188" s="186"/>
      <c r="D188" s="186"/>
      <c r="E188" s="186"/>
      <c r="F188" s="186"/>
      <c r="G188" s="186"/>
      <c r="H188" s="186"/>
      <c r="I188" s="186"/>
      <c r="J188" s="186"/>
      <c r="K188" s="186"/>
      <c r="L188" s="186"/>
      <c r="M188" s="186"/>
      <c r="N188" s="186"/>
      <c r="O188" s="186"/>
      <c r="P188" s="186"/>
      <c r="Q188" s="186"/>
      <c r="R188" s="186"/>
      <c r="S188" s="186"/>
      <c r="T188" s="186"/>
      <c r="U188" s="186"/>
      <c r="V188" s="186"/>
      <c r="W188" s="186"/>
      <c r="X188" s="186"/>
      <c r="Y188" s="186"/>
      <c r="Z188" s="186"/>
      <c r="AA188" s="186"/>
      <c r="AB188" s="186"/>
      <c r="AC188" s="186"/>
      <c r="AD188" s="186"/>
      <c r="AE188" s="186"/>
      <c r="AF188" s="186"/>
      <c r="AG188" s="186"/>
      <c r="AH188" s="186"/>
      <c r="AI188" s="186"/>
      <c r="AJ188" s="186"/>
      <c r="AK188" s="186"/>
      <c r="AL188" s="186"/>
      <c r="AM188" s="186"/>
      <c r="AN188" s="186"/>
      <c r="AO188" s="186"/>
      <c r="AP188" s="186"/>
    </row>
    <row r="189" spans="1:47" s="34" customFormat="1" ht="13.5" customHeight="1" x14ac:dyDescent="0.25">
      <c r="A189" s="186" t="s">
        <v>149</v>
      </c>
      <c r="B189" s="186"/>
      <c r="C189" s="186"/>
      <c r="D189" s="186"/>
      <c r="E189" s="186"/>
      <c r="F189" s="186"/>
      <c r="G189" s="186"/>
      <c r="H189" s="186"/>
      <c r="I189" s="186"/>
      <c r="J189" s="186"/>
      <c r="K189" s="186"/>
      <c r="L189" s="186"/>
      <c r="M189" s="186"/>
      <c r="N189" s="186"/>
      <c r="O189" s="186"/>
      <c r="P189" s="186"/>
      <c r="Q189" s="186"/>
      <c r="R189" s="186"/>
      <c r="S189" s="186"/>
      <c r="T189" s="186"/>
      <c r="U189" s="186"/>
      <c r="V189" s="186"/>
      <c r="W189" s="186"/>
      <c r="X189" s="186"/>
      <c r="Y189" s="186"/>
      <c r="Z189" s="186"/>
      <c r="AA189" s="186"/>
      <c r="AB189" s="186"/>
      <c r="AC189" s="186"/>
      <c r="AD189" s="186"/>
      <c r="AE189" s="186"/>
      <c r="AF189" s="186"/>
      <c r="AG189" s="186"/>
      <c r="AH189" s="186"/>
      <c r="AI189" s="186"/>
      <c r="AJ189" s="186"/>
      <c r="AK189" s="186"/>
      <c r="AL189" s="186"/>
      <c r="AM189" s="186"/>
      <c r="AN189" s="186"/>
      <c r="AO189" s="186"/>
      <c r="AP189" s="186"/>
    </row>
    <row r="190" spans="1:47" s="34" customFormat="1" ht="25.5" customHeight="1" x14ac:dyDescent="0.25">
      <c r="A190" s="186" t="s">
        <v>150</v>
      </c>
      <c r="B190" s="186"/>
      <c r="C190" s="186"/>
      <c r="D190" s="186"/>
      <c r="E190" s="186"/>
      <c r="F190" s="186"/>
      <c r="G190" s="186"/>
      <c r="H190" s="186"/>
      <c r="I190" s="186"/>
      <c r="J190" s="186"/>
      <c r="K190" s="186"/>
      <c r="L190" s="186"/>
      <c r="M190" s="186"/>
      <c r="N190" s="186"/>
      <c r="O190" s="186"/>
      <c r="P190" s="186"/>
      <c r="Q190" s="186"/>
      <c r="R190" s="186"/>
      <c r="S190" s="186"/>
      <c r="T190" s="186"/>
      <c r="U190" s="186"/>
      <c r="V190" s="186"/>
      <c r="W190" s="186"/>
      <c r="X190" s="186"/>
      <c r="Y190" s="186"/>
      <c r="Z190" s="186"/>
      <c r="AA190" s="186"/>
      <c r="AB190" s="186"/>
      <c r="AC190" s="186"/>
      <c r="AD190" s="186"/>
      <c r="AE190" s="186"/>
      <c r="AF190" s="186"/>
      <c r="AG190" s="186"/>
      <c r="AH190" s="186"/>
      <c r="AI190" s="186"/>
      <c r="AJ190" s="186"/>
      <c r="AK190" s="186"/>
      <c r="AL190" s="186"/>
      <c r="AM190" s="186"/>
      <c r="AN190" s="186"/>
      <c r="AO190" s="186"/>
      <c r="AP190" s="186"/>
    </row>
    <row r="191" spans="1:47" ht="15.95" customHeight="1" x14ac:dyDescent="0.25">
      <c r="A191" s="193" t="s">
        <v>167</v>
      </c>
      <c r="B191" s="193"/>
      <c r="C191" s="193"/>
      <c r="D191" s="193"/>
      <c r="E191" s="193"/>
      <c r="F191" s="193"/>
      <c r="G191" s="193"/>
      <c r="H191" s="193"/>
      <c r="I191" s="193"/>
      <c r="J191" s="193"/>
      <c r="K191" s="193"/>
      <c r="L191" s="193"/>
      <c r="M191" s="193"/>
      <c r="N191" s="193"/>
      <c r="O191" s="193"/>
      <c r="P191" s="193"/>
      <c r="Q191" s="193"/>
      <c r="R191" s="193"/>
      <c r="S191" s="193"/>
      <c r="T191" s="193"/>
      <c r="U191" s="193"/>
      <c r="V191" s="193"/>
      <c r="W191" s="193"/>
      <c r="X191" s="193"/>
      <c r="Y191" s="193"/>
      <c r="Z191" s="193"/>
      <c r="AA191" s="193"/>
      <c r="AB191" s="193"/>
      <c r="AC191" s="193"/>
      <c r="AD191" s="193"/>
      <c r="AE191" s="193"/>
      <c r="AF191" s="193"/>
      <c r="AG191" s="193"/>
      <c r="AH191" s="193"/>
      <c r="AI191" s="193"/>
      <c r="AJ191" s="193"/>
      <c r="AK191" s="193"/>
      <c r="AL191" s="193"/>
      <c r="AM191" s="193"/>
      <c r="AN191" s="193"/>
      <c r="AO191" s="193"/>
      <c r="AP191" s="193"/>
    </row>
    <row r="192" spans="1:47" s="34" customFormat="1" ht="25.5" customHeight="1" x14ac:dyDescent="0.25">
      <c r="A192" s="186" t="s">
        <v>151</v>
      </c>
      <c r="B192" s="186"/>
      <c r="C192" s="186"/>
      <c r="D192" s="186"/>
      <c r="E192" s="186"/>
      <c r="F192" s="186"/>
      <c r="G192" s="186"/>
      <c r="H192" s="186"/>
      <c r="I192" s="186"/>
      <c r="J192" s="186"/>
      <c r="K192" s="186"/>
      <c r="L192" s="186"/>
      <c r="M192" s="186"/>
      <c r="N192" s="186"/>
      <c r="O192" s="186"/>
      <c r="P192" s="186"/>
      <c r="Q192" s="186"/>
      <c r="R192" s="186"/>
      <c r="S192" s="186"/>
      <c r="T192" s="186"/>
      <c r="U192" s="186"/>
      <c r="V192" s="186"/>
      <c r="W192" s="186"/>
      <c r="X192" s="186"/>
      <c r="Y192" s="186"/>
      <c r="Z192" s="186"/>
      <c r="AA192" s="186"/>
      <c r="AB192" s="186"/>
      <c r="AC192" s="186"/>
      <c r="AD192" s="186"/>
      <c r="AE192" s="186"/>
      <c r="AF192" s="186"/>
      <c r="AG192" s="186"/>
      <c r="AH192" s="186"/>
      <c r="AI192" s="186"/>
      <c r="AJ192" s="186"/>
      <c r="AK192" s="186"/>
      <c r="AL192" s="186"/>
      <c r="AM192" s="186"/>
      <c r="AN192" s="186"/>
      <c r="AO192" s="186"/>
      <c r="AP192" s="186"/>
    </row>
    <row r="193" spans="1:43" s="34" customFormat="1" ht="37.5" customHeight="1" x14ac:dyDescent="0.25">
      <c r="A193" s="186" t="s">
        <v>152</v>
      </c>
      <c r="B193" s="186"/>
      <c r="C193" s="186"/>
      <c r="D193" s="186"/>
      <c r="E193" s="186"/>
      <c r="F193" s="186"/>
      <c r="G193" s="186"/>
      <c r="H193" s="186"/>
      <c r="I193" s="186"/>
      <c r="J193" s="186"/>
      <c r="K193" s="186"/>
      <c r="L193" s="186"/>
      <c r="M193" s="186"/>
      <c r="N193" s="186"/>
      <c r="O193" s="186"/>
      <c r="P193" s="186"/>
      <c r="Q193" s="186"/>
      <c r="R193" s="186"/>
      <c r="S193" s="186"/>
      <c r="T193" s="186"/>
      <c r="U193" s="186"/>
      <c r="V193" s="186"/>
      <c r="W193" s="186"/>
      <c r="X193" s="186"/>
      <c r="Y193" s="186"/>
      <c r="Z193" s="186"/>
      <c r="AA193" s="186"/>
      <c r="AB193" s="186"/>
      <c r="AC193" s="186"/>
      <c r="AD193" s="186"/>
      <c r="AE193" s="186"/>
      <c r="AF193" s="186"/>
      <c r="AG193" s="186"/>
      <c r="AH193" s="186"/>
      <c r="AI193" s="186"/>
      <c r="AJ193" s="186"/>
      <c r="AK193" s="186"/>
      <c r="AL193" s="186"/>
      <c r="AM193" s="186"/>
      <c r="AN193" s="186"/>
      <c r="AO193" s="186"/>
      <c r="AP193" s="186"/>
    </row>
    <row r="194" spans="1:43" s="34" customFormat="1" ht="21.75" customHeight="1" x14ac:dyDescent="0.25">
      <c r="A194" s="186" t="s">
        <v>153</v>
      </c>
      <c r="B194" s="186"/>
      <c r="C194" s="186"/>
      <c r="D194" s="186"/>
      <c r="E194" s="186"/>
      <c r="F194" s="186"/>
      <c r="G194" s="186"/>
      <c r="H194" s="186"/>
      <c r="I194" s="186"/>
      <c r="J194" s="186"/>
      <c r="K194" s="186"/>
      <c r="L194" s="186"/>
      <c r="M194" s="186"/>
      <c r="N194" s="186"/>
      <c r="O194" s="186"/>
      <c r="P194" s="186"/>
      <c r="Q194" s="186"/>
      <c r="R194" s="186"/>
      <c r="S194" s="186"/>
      <c r="T194" s="186"/>
      <c r="U194" s="186"/>
      <c r="V194" s="186"/>
      <c r="W194" s="186"/>
      <c r="X194" s="186"/>
      <c r="Y194" s="186"/>
      <c r="Z194" s="186"/>
      <c r="AA194" s="186"/>
      <c r="AB194" s="186"/>
      <c r="AC194" s="186"/>
      <c r="AD194" s="186"/>
      <c r="AE194" s="186"/>
      <c r="AF194" s="186"/>
      <c r="AG194" s="186"/>
      <c r="AH194" s="186"/>
      <c r="AI194" s="186"/>
      <c r="AJ194" s="186"/>
      <c r="AK194" s="186"/>
      <c r="AL194" s="186"/>
      <c r="AM194" s="186"/>
      <c r="AN194" s="186"/>
      <c r="AO194" s="186"/>
      <c r="AP194" s="186"/>
    </row>
    <row r="195" spans="1:43" s="34" customFormat="1" ht="30" customHeight="1" x14ac:dyDescent="0.25">
      <c r="A195" s="186" t="s">
        <v>154</v>
      </c>
      <c r="B195" s="186"/>
      <c r="C195" s="186"/>
      <c r="D195" s="186"/>
      <c r="E195" s="186"/>
      <c r="F195" s="186"/>
      <c r="G195" s="186"/>
      <c r="H195" s="186"/>
      <c r="I195" s="186"/>
      <c r="J195" s="186"/>
      <c r="K195" s="186"/>
      <c r="L195" s="186"/>
      <c r="M195" s="186"/>
      <c r="N195" s="186"/>
      <c r="O195" s="186"/>
      <c r="P195" s="186"/>
      <c r="Q195" s="186"/>
      <c r="R195" s="186"/>
      <c r="S195" s="186"/>
      <c r="T195" s="186"/>
      <c r="U195" s="186"/>
      <c r="V195" s="186"/>
      <c r="W195" s="186"/>
      <c r="X195" s="186"/>
      <c r="Y195" s="186"/>
      <c r="Z195" s="186"/>
      <c r="AA195" s="186"/>
      <c r="AB195" s="186"/>
      <c r="AC195" s="186"/>
      <c r="AD195" s="186"/>
      <c r="AE195" s="186"/>
      <c r="AF195" s="186"/>
      <c r="AG195" s="186"/>
      <c r="AH195" s="186"/>
      <c r="AI195" s="186"/>
      <c r="AJ195" s="186"/>
      <c r="AK195" s="186"/>
      <c r="AL195" s="186"/>
      <c r="AM195" s="186"/>
      <c r="AN195" s="186"/>
      <c r="AO195" s="186"/>
      <c r="AP195" s="186"/>
    </row>
    <row r="196" spans="1:43" s="34" customFormat="1" ht="13.5" customHeight="1" x14ac:dyDescent="0.25">
      <c r="A196" s="186" t="s">
        <v>155</v>
      </c>
      <c r="B196" s="186"/>
      <c r="C196" s="186"/>
      <c r="D196" s="186"/>
      <c r="E196" s="186"/>
      <c r="F196" s="186"/>
      <c r="G196" s="186"/>
      <c r="H196" s="186"/>
      <c r="I196" s="186"/>
      <c r="J196" s="186"/>
      <c r="K196" s="186"/>
      <c r="L196" s="186"/>
      <c r="M196" s="186"/>
      <c r="N196" s="186"/>
      <c r="O196" s="186"/>
      <c r="P196" s="186"/>
      <c r="Q196" s="186"/>
      <c r="R196" s="186"/>
      <c r="S196" s="186"/>
      <c r="T196" s="186"/>
      <c r="U196" s="186"/>
      <c r="V196" s="186"/>
      <c r="W196" s="186"/>
      <c r="X196" s="186"/>
      <c r="Y196" s="186"/>
      <c r="Z196" s="186"/>
      <c r="AA196" s="186"/>
      <c r="AB196" s="186"/>
      <c r="AC196" s="186"/>
      <c r="AD196" s="186"/>
      <c r="AE196" s="186"/>
      <c r="AF196" s="186"/>
      <c r="AG196" s="186"/>
      <c r="AH196" s="186"/>
      <c r="AI196" s="186"/>
      <c r="AJ196" s="186"/>
      <c r="AK196" s="186"/>
      <c r="AL196" s="186"/>
      <c r="AM196" s="186"/>
      <c r="AN196" s="186"/>
      <c r="AO196" s="186"/>
      <c r="AP196" s="186"/>
    </row>
    <row r="197" spans="1:43" s="34" customFormat="1" ht="30" customHeight="1" x14ac:dyDescent="0.25">
      <c r="A197" s="186" t="s">
        <v>156</v>
      </c>
      <c r="B197" s="186"/>
      <c r="C197" s="186"/>
      <c r="D197" s="186"/>
      <c r="E197" s="186"/>
      <c r="F197" s="186"/>
      <c r="G197" s="186"/>
      <c r="H197" s="186"/>
      <c r="I197" s="186"/>
      <c r="J197" s="186"/>
      <c r="K197" s="186"/>
      <c r="L197" s="186"/>
      <c r="M197" s="186"/>
      <c r="N197" s="186"/>
      <c r="O197" s="186"/>
      <c r="P197" s="186"/>
      <c r="Q197" s="186"/>
      <c r="R197" s="186"/>
      <c r="S197" s="186"/>
      <c r="T197" s="186"/>
      <c r="U197" s="186"/>
      <c r="V197" s="186"/>
      <c r="W197" s="186"/>
      <c r="X197" s="186"/>
      <c r="Y197" s="186"/>
      <c r="Z197" s="186"/>
      <c r="AA197" s="186"/>
      <c r="AB197" s="186"/>
      <c r="AC197" s="186"/>
      <c r="AD197" s="186"/>
      <c r="AE197" s="186"/>
      <c r="AF197" s="186"/>
      <c r="AG197" s="186"/>
      <c r="AH197" s="186"/>
      <c r="AI197" s="186"/>
      <c r="AJ197" s="186"/>
      <c r="AK197" s="186"/>
      <c r="AL197" s="186"/>
      <c r="AM197" s="186"/>
      <c r="AN197" s="186"/>
      <c r="AO197" s="186"/>
      <c r="AP197" s="186"/>
    </row>
    <row r="198" spans="1:43" s="34" customFormat="1" ht="13.5" customHeight="1" x14ac:dyDescent="0.25">
      <c r="A198" s="186" t="s">
        <v>157</v>
      </c>
      <c r="B198" s="186"/>
      <c r="C198" s="186"/>
      <c r="D198" s="186"/>
      <c r="E198" s="186"/>
      <c r="F198" s="186"/>
      <c r="G198" s="186"/>
      <c r="H198" s="186"/>
      <c r="I198" s="186"/>
      <c r="J198" s="186"/>
      <c r="K198" s="186"/>
      <c r="L198" s="186"/>
      <c r="M198" s="186"/>
      <c r="N198" s="186"/>
      <c r="O198" s="186"/>
      <c r="P198" s="186"/>
      <c r="Q198" s="186"/>
      <c r="R198" s="186"/>
      <c r="S198" s="186"/>
      <c r="T198" s="186"/>
      <c r="U198" s="186"/>
      <c r="V198" s="186"/>
      <c r="W198" s="186"/>
      <c r="X198" s="186"/>
      <c r="Y198" s="186"/>
      <c r="Z198" s="186"/>
      <c r="AA198" s="186"/>
      <c r="AB198" s="186"/>
      <c r="AC198" s="186"/>
      <c r="AD198" s="186"/>
      <c r="AE198" s="186"/>
      <c r="AF198" s="186"/>
      <c r="AG198" s="186"/>
      <c r="AH198" s="186"/>
      <c r="AI198" s="186"/>
      <c r="AJ198" s="186"/>
      <c r="AK198" s="186"/>
      <c r="AL198" s="186"/>
      <c r="AM198" s="186"/>
      <c r="AN198" s="186"/>
      <c r="AO198" s="186"/>
      <c r="AP198" s="186"/>
    </row>
    <row r="199" spans="1:43" s="34" customFormat="1" ht="25.5" customHeight="1" x14ac:dyDescent="0.25">
      <c r="A199" s="186" t="s">
        <v>158</v>
      </c>
      <c r="B199" s="186"/>
      <c r="C199" s="186"/>
      <c r="D199" s="186"/>
      <c r="E199" s="186"/>
      <c r="F199" s="186"/>
      <c r="G199" s="186"/>
      <c r="H199" s="186"/>
      <c r="I199" s="186"/>
      <c r="J199" s="186"/>
      <c r="K199" s="186"/>
      <c r="L199" s="186"/>
      <c r="M199" s="186"/>
      <c r="N199" s="186"/>
      <c r="O199" s="186"/>
      <c r="P199" s="186"/>
      <c r="Q199" s="186"/>
      <c r="R199" s="186"/>
      <c r="S199" s="186"/>
      <c r="T199" s="186"/>
      <c r="U199" s="186"/>
      <c r="V199" s="186"/>
      <c r="W199" s="186"/>
      <c r="X199" s="186"/>
      <c r="Y199" s="186"/>
      <c r="Z199" s="186"/>
      <c r="AA199" s="186"/>
      <c r="AB199" s="186"/>
      <c r="AC199" s="186"/>
      <c r="AD199" s="186"/>
      <c r="AE199" s="186"/>
      <c r="AF199" s="186"/>
      <c r="AG199" s="186"/>
      <c r="AH199" s="186"/>
      <c r="AI199" s="186"/>
      <c r="AJ199" s="186"/>
      <c r="AK199" s="186"/>
      <c r="AL199" s="186"/>
      <c r="AM199" s="186"/>
      <c r="AN199" s="186"/>
      <c r="AO199" s="186"/>
      <c r="AP199" s="186"/>
    </row>
    <row r="200" spans="1:43" s="34" customFormat="1" ht="37.5" customHeight="1" x14ac:dyDescent="0.25">
      <c r="A200" s="186" t="s">
        <v>159</v>
      </c>
      <c r="B200" s="186"/>
      <c r="C200" s="186"/>
      <c r="D200" s="186"/>
      <c r="E200" s="186"/>
      <c r="F200" s="186"/>
      <c r="G200" s="186"/>
      <c r="H200" s="186"/>
      <c r="I200" s="186"/>
      <c r="J200" s="186"/>
      <c r="K200" s="186"/>
      <c r="L200" s="186"/>
      <c r="M200" s="186"/>
      <c r="N200" s="186"/>
      <c r="O200" s="186"/>
      <c r="P200" s="186"/>
      <c r="Q200" s="186"/>
      <c r="R200" s="186"/>
      <c r="S200" s="186"/>
      <c r="T200" s="186"/>
      <c r="U200" s="186"/>
      <c r="V200" s="186"/>
      <c r="W200" s="186"/>
      <c r="X200" s="186"/>
      <c r="Y200" s="186"/>
      <c r="Z200" s="186"/>
      <c r="AA200" s="186"/>
      <c r="AB200" s="186"/>
      <c r="AC200" s="186"/>
      <c r="AD200" s="186"/>
      <c r="AE200" s="186"/>
      <c r="AF200" s="186"/>
      <c r="AG200" s="186"/>
      <c r="AH200" s="186"/>
      <c r="AI200" s="186"/>
      <c r="AJ200" s="186"/>
      <c r="AK200" s="186"/>
      <c r="AL200" s="186"/>
      <c r="AM200" s="186"/>
      <c r="AN200" s="186"/>
      <c r="AO200" s="186"/>
      <c r="AP200" s="186"/>
    </row>
    <row r="201" spans="1:43" s="34" customFormat="1" ht="45" customHeight="1" x14ac:dyDescent="0.25">
      <c r="A201" s="186" t="s">
        <v>160</v>
      </c>
      <c r="B201" s="186"/>
      <c r="C201" s="186"/>
      <c r="D201" s="186"/>
      <c r="E201" s="186"/>
      <c r="F201" s="186"/>
      <c r="G201" s="186"/>
      <c r="H201" s="186"/>
      <c r="I201" s="186"/>
      <c r="J201" s="186"/>
      <c r="K201" s="186"/>
      <c r="L201" s="186"/>
      <c r="M201" s="186"/>
      <c r="N201" s="186"/>
      <c r="O201" s="186"/>
      <c r="P201" s="186"/>
      <c r="Q201" s="186"/>
      <c r="R201" s="186"/>
      <c r="S201" s="186"/>
      <c r="T201" s="186"/>
      <c r="U201" s="186"/>
      <c r="V201" s="186"/>
      <c r="W201" s="186"/>
      <c r="X201" s="186"/>
      <c r="Y201" s="186"/>
      <c r="Z201" s="186"/>
      <c r="AA201" s="186"/>
      <c r="AB201" s="186"/>
      <c r="AC201" s="186"/>
      <c r="AD201" s="186"/>
      <c r="AE201" s="186"/>
      <c r="AF201" s="186"/>
      <c r="AG201" s="186"/>
      <c r="AH201" s="186"/>
      <c r="AI201" s="186"/>
      <c r="AJ201" s="186"/>
      <c r="AK201" s="186"/>
      <c r="AL201" s="186"/>
      <c r="AM201" s="186"/>
      <c r="AN201" s="186"/>
      <c r="AO201" s="186"/>
      <c r="AP201" s="186"/>
    </row>
    <row r="202" spans="1:43" s="34" customFormat="1" ht="13.5" customHeight="1" x14ac:dyDescent="0.25">
      <c r="A202" s="186" t="s">
        <v>161</v>
      </c>
      <c r="B202" s="186"/>
      <c r="C202" s="186"/>
      <c r="D202" s="186"/>
      <c r="E202" s="186"/>
      <c r="F202" s="186"/>
      <c r="G202" s="186"/>
      <c r="H202" s="186"/>
      <c r="I202" s="186"/>
      <c r="J202" s="186"/>
      <c r="K202" s="186"/>
      <c r="L202" s="186"/>
      <c r="M202" s="186"/>
      <c r="N202" s="186"/>
      <c r="O202" s="186"/>
      <c r="P202" s="186"/>
      <c r="Q202" s="186"/>
      <c r="R202" s="186"/>
      <c r="S202" s="186"/>
      <c r="T202" s="186"/>
      <c r="U202" s="186"/>
      <c r="V202" s="186"/>
      <c r="W202" s="186"/>
      <c r="X202" s="186"/>
      <c r="Y202" s="186"/>
      <c r="Z202" s="186"/>
      <c r="AA202" s="186"/>
      <c r="AB202" s="186"/>
      <c r="AC202" s="186"/>
      <c r="AD202" s="186"/>
      <c r="AE202" s="186"/>
      <c r="AF202" s="186"/>
      <c r="AG202" s="186"/>
      <c r="AH202" s="186"/>
      <c r="AI202" s="186"/>
      <c r="AJ202" s="186"/>
      <c r="AK202" s="186"/>
      <c r="AL202" s="186"/>
      <c r="AM202" s="186"/>
      <c r="AN202" s="186"/>
      <c r="AO202" s="186"/>
      <c r="AP202" s="186"/>
    </row>
    <row r="203" spans="1:43" s="34" customFormat="1" ht="13.5" customHeight="1" x14ac:dyDescent="0.25">
      <c r="A203" s="186" t="s">
        <v>162</v>
      </c>
      <c r="B203" s="186"/>
      <c r="C203" s="186"/>
      <c r="D203" s="186"/>
      <c r="E203" s="186"/>
      <c r="F203" s="186"/>
      <c r="G203" s="186"/>
      <c r="H203" s="186"/>
      <c r="I203" s="186"/>
      <c r="J203" s="186"/>
      <c r="K203" s="186"/>
      <c r="L203" s="186"/>
      <c r="M203" s="186"/>
      <c r="N203" s="186"/>
      <c r="O203" s="186"/>
      <c r="P203" s="186"/>
      <c r="Q203" s="186"/>
      <c r="R203" s="186"/>
      <c r="S203" s="186"/>
      <c r="T203" s="186"/>
      <c r="U203" s="186"/>
      <c r="V203" s="186"/>
      <c r="W203" s="186"/>
      <c r="X203" s="186"/>
      <c r="Y203" s="186"/>
      <c r="Z203" s="186"/>
      <c r="AA203" s="186"/>
      <c r="AB203" s="186"/>
      <c r="AC203" s="186"/>
      <c r="AD203" s="186"/>
      <c r="AE203" s="186"/>
      <c r="AF203" s="186"/>
      <c r="AG203" s="186"/>
      <c r="AH203" s="186"/>
      <c r="AI203" s="186"/>
      <c r="AJ203" s="186"/>
      <c r="AK203" s="186"/>
      <c r="AL203" s="186"/>
      <c r="AM203" s="186"/>
      <c r="AN203" s="186"/>
      <c r="AO203" s="186"/>
      <c r="AP203" s="186"/>
    </row>
    <row r="204" spans="1:43" ht="24.75" customHeight="1" x14ac:dyDescent="0.25">
      <c r="A204" s="194" t="s">
        <v>166</v>
      </c>
      <c r="B204" s="194"/>
      <c r="C204" s="194"/>
      <c r="D204" s="194"/>
      <c r="E204" s="194"/>
      <c r="F204" s="194"/>
      <c r="G204" s="194"/>
      <c r="H204" s="194"/>
      <c r="I204" s="194"/>
      <c r="J204" s="194"/>
      <c r="K204" s="194"/>
      <c r="L204" s="194"/>
      <c r="M204" s="194"/>
      <c r="N204" s="194"/>
      <c r="O204" s="194"/>
      <c r="P204" s="194"/>
      <c r="Q204" s="194"/>
      <c r="R204" s="194"/>
      <c r="S204" s="194"/>
      <c r="T204" s="194"/>
      <c r="U204" s="194"/>
      <c r="V204" s="194"/>
      <c r="W204" s="194"/>
      <c r="X204" s="194"/>
      <c r="Y204" s="194"/>
      <c r="Z204" s="194"/>
      <c r="AA204" s="194"/>
      <c r="AB204" s="194"/>
      <c r="AC204" s="194"/>
      <c r="AD204" s="194"/>
      <c r="AE204" s="194"/>
      <c r="AF204" s="194"/>
      <c r="AG204" s="194"/>
      <c r="AH204" s="194"/>
      <c r="AI204" s="194"/>
      <c r="AJ204" s="194"/>
      <c r="AK204" s="194"/>
      <c r="AL204" s="194"/>
      <c r="AM204" s="194"/>
      <c r="AN204" s="194"/>
      <c r="AO204" s="194"/>
      <c r="AP204" s="194"/>
      <c r="AQ204" s="71"/>
    </row>
    <row r="205" spans="1:43" s="34" customFormat="1" ht="15.75" customHeight="1" x14ac:dyDescent="0.25">
      <c r="A205" s="186"/>
      <c r="B205" s="186"/>
      <c r="C205" s="186"/>
      <c r="D205" s="186"/>
      <c r="E205" s="186"/>
      <c r="F205" s="186"/>
      <c r="G205" s="186"/>
      <c r="H205" s="186"/>
      <c r="I205" s="186"/>
      <c r="J205" s="186"/>
      <c r="K205" s="186"/>
      <c r="L205" s="186"/>
      <c r="M205" s="186"/>
      <c r="N205" s="186"/>
      <c r="O205" s="186"/>
      <c r="P205" s="186"/>
      <c r="Q205" s="186"/>
      <c r="R205" s="186"/>
      <c r="S205" s="186"/>
      <c r="T205" s="186"/>
      <c r="U205" s="186"/>
      <c r="V205" s="186"/>
      <c r="W205" s="186"/>
      <c r="X205" s="186"/>
      <c r="Y205" s="186"/>
      <c r="Z205" s="186"/>
      <c r="AA205" s="186"/>
      <c r="AB205" s="186"/>
      <c r="AC205" s="186"/>
      <c r="AD205" s="186"/>
      <c r="AE205" s="186"/>
      <c r="AF205" s="186"/>
      <c r="AG205" s="186"/>
      <c r="AH205" s="186"/>
      <c r="AI205" s="186"/>
      <c r="AJ205" s="186"/>
      <c r="AK205" s="186"/>
      <c r="AL205" s="186"/>
      <c r="AM205" s="186"/>
      <c r="AN205" s="186"/>
      <c r="AO205" s="186"/>
      <c r="AP205" s="186"/>
    </row>
    <row r="206" spans="1:43" s="34" customFormat="1" ht="13.5" customHeight="1" x14ac:dyDescent="0.25">
      <c r="A206" s="186" t="s">
        <v>82</v>
      </c>
      <c r="B206" s="186"/>
      <c r="C206" s="186"/>
      <c r="D206" s="186"/>
      <c r="E206" s="186"/>
      <c r="F206" s="186"/>
      <c r="G206" s="186"/>
      <c r="H206" s="186"/>
      <c r="I206" s="186"/>
      <c r="J206" s="186"/>
      <c r="K206" s="186"/>
      <c r="L206" s="186"/>
      <c r="M206" s="186"/>
      <c r="N206" s="186"/>
      <c r="O206" s="186"/>
      <c r="P206" s="186"/>
      <c r="Q206" s="186"/>
      <c r="R206" s="186"/>
      <c r="S206" s="186"/>
      <c r="T206" s="186"/>
      <c r="U206" s="186"/>
      <c r="V206" s="186"/>
      <c r="W206" s="186"/>
      <c r="X206" s="186"/>
      <c r="Y206" s="186"/>
      <c r="Z206" s="186"/>
      <c r="AA206" s="186"/>
      <c r="AB206" s="186"/>
      <c r="AC206" s="186"/>
      <c r="AD206" s="186"/>
      <c r="AE206" s="186"/>
      <c r="AF206" s="186"/>
      <c r="AG206" s="186"/>
      <c r="AH206" s="186"/>
      <c r="AI206" s="186"/>
      <c r="AJ206" s="186"/>
      <c r="AK206" s="186"/>
      <c r="AL206" s="186"/>
      <c r="AM206" s="186"/>
      <c r="AN206" s="186"/>
      <c r="AO206" s="186"/>
      <c r="AP206" s="186"/>
    </row>
    <row r="207" spans="1:43" s="34" customFormat="1" ht="43.5" customHeight="1" x14ac:dyDescent="0.25">
      <c r="A207" s="186" t="s">
        <v>163</v>
      </c>
      <c r="B207" s="186"/>
      <c r="C207" s="186"/>
      <c r="D207" s="186"/>
      <c r="E207" s="186"/>
      <c r="F207" s="186"/>
      <c r="G207" s="186"/>
      <c r="H207" s="186"/>
      <c r="I207" s="186"/>
      <c r="J207" s="186"/>
      <c r="K207" s="186"/>
      <c r="L207" s="186"/>
      <c r="M207" s="186"/>
      <c r="N207" s="186"/>
      <c r="O207" s="186"/>
      <c r="P207" s="186"/>
      <c r="Q207" s="186"/>
      <c r="R207" s="186"/>
      <c r="S207" s="186"/>
      <c r="T207" s="186"/>
      <c r="U207" s="186"/>
      <c r="V207" s="186"/>
      <c r="W207" s="186"/>
      <c r="X207" s="186"/>
      <c r="Y207" s="186"/>
      <c r="Z207" s="186"/>
      <c r="AA207" s="186"/>
      <c r="AB207" s="186"/>
      <c r="AC207" s="186"/>
      <c r="AD207" s="186"/>
      <c r="AE207" s="186"/>
      <c r="AF207" s="186"/>
      <c r="AG207" s="186"/>
      <c r="AH207" s="186"/>
      <c r="AI207" s="186"/>
      <c r="AJ207" s="186"/>
      <c r="AK207" s="186"/>
      <c r="AL207" s="186"/>
      <c r="AM207" s="186"/>
      <c r="AN207" s="186"/>
      <c r="AO207" s="186"/>
      <c r="AP207" s="186"/>
    </row>
    <row r="208" spans="1:43" s="34" customFormat="1" ht="33.75" customHeight="1" x14ac:dyDescent="0.25">
      <c r="A208" s="186" t="s">
        <v>164</v>
      </c>
      <c r="B208" s="186"/>
      <c r="C208" s="186"/>
      <c r="D208" s="186"/>
      <c r="E208" s="186"/>
      <c r="F208" s="186"/>
      <c r="G208" s="186"/>
      <c r="H208" s="186"/>
      <c r="I208" s="186"/>
      <c r="J208" s="186"/>
      <c r="K208" s="186"/>
      <c r="L208" s="186"/>
      <c r="M208" s="186"/>
      <c r="N208" s="186"/>
      <c r="O208" s="186"/>
      <c r="P208" s="186"/>
      <c r="Q208" s="186"/>
      <c r="R208" s="186"/>
      <c r="S208" s="186"/>
      <c r="T208" s="186"/>
      <c r="U208" s="186"/>
      <c r="V208" s="186"/>
      <c r="W208" s="186"/>
      <c r="X208" s="186"/>
      <c r="Y208" s="186"/>
      <c r="Z208" s="186"/>
      <c r="AA208" s="186"/>
      <c r="AB208" s="186"/>
      <c r="AC208" s="186"/>
      <c r="AD208" s="186"/>
      <c r="AE208" s="186"/>
      <c r="AF208" s="186"/>
      <c r="AG208" s="186"/>
      <c r="AH208" s="186"/>
      <c r="AI208" s="186"/>
      <c r="AJ208" s="186"/>
      <c r="AK208" s="186"/>
      <c r="AL208" s="186"/>
      <c r="AM208" s="186"/>
      <c r="AN208" s="186"/>
      <c r="AO208" s="186"/>
      <c r="AP208" s="186"/>
    </row>
    <row r="209" spans="1:42" s="34" customFormat="1" ht="20.25" customHeight="1" x14ac:dyDescent="0.25">
      <c r="A209" s="187" t="s">
        <v>165</v>
      </c>
      <c r="B209" s="187"/>
      <c r="C209" s="187"/>
      <c r="D209" s="187"/>
      <c r="E209" s="187"/>
      <c r="F209" s="187"/>
      <c r="G209" s="187"/>
      <c r="H209" s="187"/>
      <c r="I209" s="187"/>
      <c r="J209" s="187"/>
      <c r="K209" s="187"/>
      <c r="L209" s="187"/>
      <c r="M209" s="187"/>
      <c r="N209" s="187"/>
      <c r="O209" s="187"/>
      <c r="P209" s="187"/>
      <c r="Q209" s="187"/>
      <c r="R209" s="187"/>
      <c r="S209" s="187"/>
      <c r="T209" s="187"/>
      <c r="U209" s="187"/>
      <c r="V209" s="187"/>
      <c r="W209" s="187"/>
      <c r="X209" s="187"/>
      <c r="Y209" s="187"/>
      <c r="Z209" s="187"/>
      <c r="AA209" s="187"/>
      <c r="AB209" s="187"/>
      <c r="AC209" s="187"/>
      <c r="AD209" s="187"/>
      <c r="AE209" s="187"/>
      <c r="AF209" s="187"/>
      <c r="AG209" s="187"/>
      <c r="AH209" s="187"/>
      <c r="AI209" s="187"/>
      <c r="AJ209" s="187"/>
      <c r="AK209" s="187"/>
      <c r="AL209" s="187"/>
      <c r="AM209" s="187"/>
      <c r="AN209" s="187"/>
      <c r="AO209" s="187"/>
      <c r="AP209" s="187"/>
    </row>
  </sheetData>
  <mergeCells count="2553">
    <mergeCell ref="AN179:AP179"/>
    <mergeCell ref="AN180:AP180"/>
    <mergeCell ref="AI167:AK167"/>
    <mergeCell ref="AI168:AK168"/>
    <mergeCell ref="AI169:AK169"/>
    <mergeCell ref="AI170:AK170"/>
    <mergeCell ref="AI171:AK171"/>
    <mergeCell ref="AI172:AK172"/>
    <mergeCell ref="AI173:AK173"/>
    <mergeCell ref="AI174:AK174"/>
    <mergeCell ref="AI175:AK175"/>
    <mergeCell ref="AI176:AK176"/>
    <mergeCell ref="AI177:AK177"/>
    <mergeCell ref="AI178:AK178"/>
    <mergeCell ref="AI179:AK179"/>
    <mergeCell ref="AI180:AK180"/>
    <mergeCell ref="C44:C46"/>
    <mergeCell ref="A107:C108"/>
    <mergeCell ref="A144:C144"/>
    <mergeCell ref="C111:C113"/>
    <mergeCell ref="A180:C180"/>
    <mergeCell ref="C147:C149"/>
    <mergeCell ref="AN167:AP167"/>
    <mergeCell ref="AN168:AP168"/>
    <mergeCell ref="AN169:AP169"/>
    <mergeCell ref="AN170:AP170"/>
    <mergeCell ref="AN171:AP171"/>
    <mergeCell ref="AN155:AP155"/>
    <mergeCell ref="AN156:AP156"/>
    <mergeCell ref="AN157:AP157"/>
    <mergeCell ref="AN158:AP158"/>
    <mergeCell ref="AN159:AP159"/>
    <mergeCell ref="AN166:AP166"/>
    <mergeCell ref="AD167:AF167"/>
    <mergeCell ref="AD168:AF168"/>
    <mergeCell ref="AD169:AF169"/>
    <mergeCell ref="AN172:AP172"/>
    <mergeCell ref="AN173:AP173"/>
    <mergeCell ref="AN174:AP174"/>
    <mergeCell ref="AN175:AP175"/>
    <mergeCell ref="AN176:AP176"/>
    <mergeCell ref="AN177:AP177"/>
    <mergeCell ref="AN178:AP178"/>
    <mergeCell ref="AN160:AP160"/>
    <mergeCell ref="AN161:AP161"/>
    <mergeCell ref="AN162:AP162"/>
    <mergeCell ref="AN163:AP163"/>
    <mergeCell ref="AD166:AF166"/>
    <mergeCell ref="AD170:AF170"/>
    <mergeCell ref="AD171:AF171"/>
    <mergeCell ref="AD172:AF172"/>
    <mergeCell ref="AD173:AF173"/>
    <mergeCell ref="AD174:AF174"/>
    <mergeCell ref="AD175:AF175"/>
    <mergeCell ref="AD176:AF176"/>
    <mergeCell ref="AD177:AF177"/>
    <mergeCell ref="AG165:AH165"/>
    <mergeCell ref="AL165:AM165"/>
    <mergeCell ref="AL166:AM166"/>
    <mergeCell ref="AL174:AM174"/>
    <mergeCell ref="AD179:AF179"/>
    <mergeCell ref="AN149:AP149"/>
    <mergeCell ref="AN150:AP150"/>
    <mergeCell ref="AN151:AP151"/>
    <mergeCell ref="AN152:AP152"/>
    <mergeCell ref="AN153:AP153"/>
    <mergeCell ref="AN154:AP154"/>
    <mergeCell ref="AI149:AK149"/>
    <mergeCell ref="AI150:AK150"/>
    <mergeCell ref="AI151:AK151"/>
    <mergeCell ref="AI152:AK152"/>
    <mergeCell ref="AI153:AK153"/>
    <mergeCell ref="AI154:AK154"/>
    <mergeCell ref="AI155:AK155"/>
    <mergeCell ref="AI156:AK156"/>
    <mergeCell ref="AI157:AK157"/>
    <mergeCell ref="AI158:AK158"/>
    <mergeCell ref="AI159:AK159"/>
    <mergeCell ref="AI160:AK160"/>
    <mergeCell ref="AI161:AK161"/>
    <mergeCell ref="AI162:AK162"/>
    <mergeCell ref="AI163:AK163"/>
    <mergeCell ref="AL164:AM164"/>
    <mergeCell ref="AL171:AM171"/>
    <mergeCell ref="AI164:AK164"/>
    <mergeCell ref="AI165:AK165"/>
    <mergeCell ref="AI166:AK166"/>
    <mergeCell ref="AG171:AH171"/>
    <mergeCell ref="AG157:AH157"/>
    <mergeCell ref="AL178:AM178"/>
    <mergeCell ref="AN164:AP164"/>
    <mergeCell ref="AN165:AP165"/>
    <mergeCell ref="Y167:AA167"/>
    <mergeCell ref="Y168:AA168"/>
    <mergeCell ref="Y169:AA169"/>
    <mergeCell ref="Y170:AA170"/>
    <mergeCell ref="Y171:AA171"/>
    <mergeCell ref="Y172:AA172"/>
    <mergeCell ref="Y173:AA173"/>
    <mergeCell ref="Y174:AA174"/>
    <mergeCell ref="Y175:AA175"/>
    <mergeCell ref="Y176:AA176"/>
    <mergeCell ref="Y177:AA177"/>
    <mergeCell ref="Y178:AA178"/>
    <mergeCell ref="Y179:AA179"/>
    <mergeCell ref="Y180:AA180"/>
    <mergeCell ref="AD149:AF149"/>
    <mergeCell ref="AD150:AF150"/>
    <mergeCell ref="AD151:AF151"/>
    <mergeCell ref="AD152:AF152"/>
    <mergeCell ref="AD153:AF153"/>
    <mergeCell ref="AD154:AF154"/>
    <mergeCell ref="AD155:AF155"/>
    <mergeCell ref="AD156:AF156"/>
    <mergeCell ref="AD157:AF157"/>
    <mergeCell ref="AD158:AF158"/>
    <mergeCell ref="AD159:AF159"/>
    <mergeCell ref="AD160:AF160"/>
    <mergeCell ref="AD161:AF161"/>
    <mergeCell ref="AD162:AF162"/>
    <mergeCell ref="AD163:AF163"/>
    <mergeCell ref="AD164:AF164"/>
    <mergeCell ref="AD165:AF165"/>
    <mergeCell ref="AD178:AF178"/>
    <mergeCell ref="Y151:AA151"/>
    <mergeCell ref="Y152:AA152"/>
    <mergeCell ref="Y153:AA153"/>
    <mergeCell ref="Y154:AA154"/>
    <mergeCell ref="Y155:AA155"/>
    <mergeCell ref="Y156:AA156"/>
    <mergeCell ref="Y157:AA157"/>
    <mergeCell ref="Y158:AA158"/>
    <mergeCell ref="Y159:AA159"/>
    <mergeCell ref="AS150:AU150"/>
    <mergeCell ref="AS151:AU151"/>
    <mergeCell ref="AQ150:AR150"/>
    <mergeCell ref="AL159:AM159"/>
    <mergeCell ref="AB153:AC153"/>
    <mergeCell ref="AG153:AH153"/>
    <mergeCell ref="AL153:AM153"/>
    <mergeCell ref="AB157:AC157"/>
    <mergeCell ref="AQ153:AR153"/>
    <mergeCell ref="AS153:AU153"/>
    <mergeCell ref="AQ155:AR155"/>
    <mergeCell ref="AS155:AU155"/>
    <mergeCell ref="AQ157:AR157"/>
    <mergeCell ref="H137:J137"/>
    <mergeCell ref="H116:J116"/>
    <mergeCell ref="H117:J117"/>
    <mergeCell ref="H118:J118"/>
    <mergeCell ref="H119:J119"/>
    <mergeCell ref="H120:J120"/>
    <mergeCell ref="AN118:AP118"/>
    <mergeCell ref="AH117:AJ117"/>
    <mergeCell ref="AK117:AM117"/>
    <mergeCell ref="AN117:AP117"/>
    <mergeCell ref="F133:G133"/>
    <mergeCell ref="AE133:AG133"/>
    <mergeCell ref="AH133:AJ133"/>
    <mergeCell ref="AK133:AM133"/>
    <mergeCell ref="AN133:AP133"/>
    <mergeCell ref="F120:G120"/>
    <mergeCell ref="AE120:AG120"/>
    <mergeCell ref="AH120:AJ120"/>
    <mergeCell ref="AK120:AM120"/>
    <mergeCell ref="AN120:AP120"/>
    <mergeCell ref="AH124:AJ124"/>
    <mergeCell ref="AK124:AM124"/>
    <mergeCell ref="AN124:AP124"/>
    <mergeCell ref="F123:G123"/>
    <mergeCell ref="AE123:AG123"/>
    <mergeCell ref="AH123:AJ123"/>
    <mergeCell ref="AK123:AM123"/>
    <mergeCell ref="AN123:AP123"/>
    <mergeCell ref="H123:J123"/>
    <mergeCell ref="H124:J124"/>
    <mergeCell ref="F126:G126"/>
    <mergeCell ref="AE126:AG126"/>
    <mergeCell ref="J105:K106"/>
    <mergeCell ref="AB106:AC106"/>
    <mergeCell ref="AN97:AO97"/>
    <mergeCell ref="AN99:AO99"/>
    <mergeCell ref="X94:Y94"/>
    <mergeCell ref="Z94:AA94"/>
    <mergeCell ref="F107:G108"/>
    <mergeCell ref="J107:K108"/>
    <mergeCell ref="AN114:AP114"/>
    <mergeCell ref="P105:Q106"/>
    <mergeCell ref="AN103:AO103"/>
    <mergeCell ref="AN107:AO107"/>
    <mergeCell ref="H131:J131"/>
    <mergeCell ref="H132:J132"/>
    <mergeCell ref="H133:J133"/>
    <mergeCell ref="H134:J134"/>
    <mergeCell ref="H135:J135"/>
    <mergeCell ref="AE119:AG119"/>
    <mergeCell ref="AH119:AJ119"/>
    <mergeCell ref="AK119:AM119"/>
    <mergeCell ref="AN119:AP119"/>
    <mergeCell ref="F122:G122"/>
    <mergeCell ref="AE122:AG122"/>
    <mergeCell ref="AH122:AJ122"/>
    <mergeCell ref="AK122:AM122"/>
    <mergeCell ref="AN122:AP122"/>
    <mergeCell ref="AE121:AG121"/>
    <mergeCell ref="AA130:AB130"/>
    <mergeCell ref="H121:J121"/>
    <mergeCell ref="H122:J122"/>
    <mergeCell ref="F124:G124"/>
    <mergeCell ref="AE124:AG124"/>
    <mergeCell ref="L51:L52"/>
    <mergeCell ref="M51:M52"/>
    <mergeCell ref="O51:O52"/>
    <mergeCell ref="AN53:AO53"/>
    <mergeCell ref="AN56:AO56"/>
    <mergeCell ref="AP75:AQ75"/>
    <mergeCell ref="AP76:AQ76"/>
    <mergeCell ref="AP77:AQ77"/>
    <mergeCell ref="AP78:AQ78"/>
    <mergeCell ref="AP79:AQ79"/>
    <mergeCell ref="AP80:AQ80"/>
    <mergeCell ref="AP81:AQ81"/>
    <mergeCell ref="AP82:AQ82"/>
    <mergeCell ref="AP102:AQ102"/>
    <mergeCell ref="AP103:AQ103"/>
    <mergeCell ref="AP104:AQ104"/>
    <mergeCell ref="AP105:AQ105"/>
    <mergeCell ref="AN86:AO86"/>
    <mergeCell ref="L91:L92"/>
    <mergeCell ref="M91:M92"/>
    <mergeCell ref="O91:O92"/>
    <mergeCell ref="AN91:AO91"/>
    <mergeCell ref="AP85:AQ85"/>
    <mergeCell ref="AP86:AQ86"/>
    <mergeCell ref="AP87:AQ87"/>
    <mergeCell ref="AP88:AQ88"/>
    <mergeCell ref="AP89:AQ89"/>
    <mergeCell ref="AP90:AQ90"/>
    <mergeCell ref="AP91:AQ91"/>
    <mergeCell ref="AP92:AQ92"/>
    <mergeCell ref="AP93:AQ93"/>
    <mergeCell ref="AP94:AQ94"/>
    <mergeCell ref="AD44:AG45"/>
    <mergeCell ref="AL44:AO45"/>
    <mergeCell ref="N44:O45"/>
    <mergeCell ref="P44:Q45"/>
    <mergeCell ref="R44:S45"/>
    <mergeCell ref="F67:G68"/>
    <mergeCell ref="J67:K68"/>
    <mergeCell ref="H69:I70"/>
    <mergeCell ref="F69:G70"/>
    <mergeCell ref="J69:K70"/>
    <mergeCell ref="F71:G72"/>
    <mergeCell ref="J71:K72"/>
    <mergeCell ref="H67:I68"/>
    <mergeCell ref="AJ47:AK47"/>
    <mergeCell ref="AP44:AQ45"/>
    <mergeCell ref="AP46:AQ46"/>
    <mergeCell ref="AP47:AQ47"/>
    <mergeCell ref="AP48:AQ48"/>
    <mergeCell ref="AP49:AQ49"/>
    <mergeCell ref="AP50:AQ50"/>
    <mergeCell ref="AP51:AQ51"/>
    <mergeCell ref="AP52:AQ52"/>
    <mergeCell ref="AP53:AQ53"/>
    <mergeCell ref="AP54:AQ54"/>
    <mergeCell ref="AP55:AQ55"/>
    <mergeCell ref="AP56:AQ56"/>
    <mergeCell ref="AP57:AQ57"/>
    <mergeCell ref="AP58:AQ58"/>
    <mergeCell ref="AP59:AQ59"/>
    <mergeCell ref="AP60:AQ60"/>
    <mergeCell ref="AP61:AQ61"/>
    <mergeCell ref="AP72:AQ72"/>
    <mergeCell ref="H63:I64"/>
    <mergeCell ref="J63:K64"/>
    <mergeCell ref="AT118:AV118"/>
    <mergeCell ref="AT119:AV119"/>
    <mergeCell ref="AT120:AV120"/>
    <mergeCell ref="F83:G84"/>
    <mergeCell ref="J83:K84"/>
    <mergeCell ref="F85:G86"/>
    <mergeCell ref="J85:K86"/>
    <mergeCell ref="F87:G88"/>
    <mergeCell ref="J87:K88"/>
    <mergeCell ref="H103:I104"/>
    <mergeCell ref="H105:I106"/>
    <mergeCell ref="H107:I108"/>
    <mergeCell ref="H79:I80"/>
    <mergeCell ref="H77:I78"/>
    <mergeCell ref="H75:I76"/>
    <mergeCell ref="H114:J114"/>
    <mergeCell ref="H115:J115"/>
    <mergeCell ref="J89:K90"/>
    <mergeCell ref="J91:K92"/>
    <mergeCell ref="J93:K94"/>
    <mergeCell ref="J95:K96"/>
    <mergeCell ref="J97:K98"/>
    <mergeCell ref="H89:I90"/>
    <mergeCell ref="H91:I92"/>
    <mergeCell ref="H93:I94"/>
    <mergeCell ref="H95:I96"/>
    <mergeCell ref="H97:I98"/>
    <mergeCell ref="AP95:AQ95"/>
    <mergeCell ref="AP96:AQ96"/>
    <mergeCell ref="AP97:AQ97"/>
    <mergeCell ref="AW129:AY129"/>
    <mergeCell ref="AW131:AY131"/>
    <mergeCell ref="AW132:AY132"/>
    <mergeCell ref="R105:S106"/>
    <mergeCell ref="T105:U105"/>
    <mergeCell ref="V105:W105"/>
    <mergeCell ref="AD105:AE105"/>
    <mergeCell ref="AF105:AG105"/>
    <mergeCell ref="AH105:AI105"/>
    <mergeCell ref="AJ105:AK105"/>
    <mergeCell ref="AL105:AM105"/>
    <mergeCell ref="F113:G113"/>
    <mergeCell ref="AE113:AG113"/>
    <mergeCell ref="H113:J113"/>
    <mergeCell ref="T93:U93"/>
    <mergeCell ref="F89:G90"/>
    <mergeCell ref="F91:G92"/>
    <mergeCell ref="F93:G94"/>
    <mergeCell ref="F95:G96"/>
    <mergeCell ref="F97:G98"/>
    <mergeCell ref="AT113:AV113"/>
    <mergeCell ref="AT114:AV114"/>
    <mergeCell ref="AT115:AV115"/>
    <mergeCell ref="AT116:AV116"/>
    <mergeCell ref="AT117:AV117"/>
    <mergeCell ref="AP98:AQ98"/>
    <mergeCell ref="AP99:AQ99"/>
    <mergeCell ref="AP100:AQ100"/>
    <mergeCell ref="AP101:AQ101"/>
    <mergeCell ref="F103:G104"/>
    <mergeCell ref="J103:K104"/>
    <mergeCell ref="F105:G106"/>
    <mergeCell ref="AW138:AY138"/>
    <mergeCell ref="AW139:AY139"/>
    <mergeCell ref="AW140:AY140"/>
    <mergeCell ref="AW141:AY141"/>
    <mergeCell ref="AW142:AY142"/>
    <mergeCell ref="AW143:AY143"/>
    <mergeCell ref="AW144:AY144"/>
    <mergeCell ref="D44:E46"/>
    <mergeCell ref="D47:E48"/>
    <mergeCell ref="D49:E50"/>
    <mergeCell ref="D51:E52"/>
    <mergeCell ref="D53:E54"/>
    <mergeCell ref="D55:E56"/>
    <mergeCell ref="D57:E58"/>
    <mergeCell ref="D59:E60"/>
    <mergeCell ref="D61:E62"/>
    <mergeCell ref="D63:E64"/>
    <mergeCell ref="D65:E66"/>
    <mergeCell ref="D67:E68"/>
    <mergeCell ref="D69:E70"/>
    <mergeCell ref="D71:E72"/>
    <mergeCell ref="D73:E74"/>
    <mergeCell ref="D75:E76"/>
    <mergeCell ref="D77:E78"/>
    <mergeCell ref="AQ129:AS129"/>
    <mergeCell ref="AQ131:AS131"/>
    <mergeCell ref="AQ132:AS132"/>
    <mergeCell ref="H51:I52"/>
    <mergeCell ref="D99:E100"/>
    <mergeCell ref="D101:E102"/>
    <mergeCell ref="D103:E104"/>
    <mergeCell ref="F81:G82"/>
    <mergeCell ref="AW111:AY111"/>
    <mergeCell ref="AW113:AY113"/>
    <mergeCell ref="AW114:AY114"/>
    <mergeCell ref="AW115:AY115"/>
    <mergeCell ref="AW116:AY116"/>
    <mergeCell ref="AW117:AY117"/>
    <mergeCell ref="AW118:AY118"/>
    <mergeCell ref="AW119:AY119"/>
    <mergeCell ref="AW120:AY120"/>
    <mergeCell ref="AW121:AY121"/>
    <mergeCell ref="AW122:AY122"/>
    <mergeCell ref="AW123:AY123"/>
    <mergeCell ref="AW124:AY124"/>
    <mergeCell ref="AW125:AY125"/>
    <mergeCell ref="AW126:AY126"/>
    <mergeCell ref="AW127:AY127"/>
    <mergeCell ref="AW128:AY128"/>
    <mergeCell ref="AZ130:BB130"/>
    <mergeCell ref="AZ129:BB129"/>
    <mergeCell ref="AZ131:BB131"/>
    <mergeCell ref="AZ132:BB132"/>
    <mergeCell ref="AZ133:BB133"/>
    <mergeCell ref="AZ134:BB134"/>
    <mergeCell ref="AZ135:BB135"/>
    <mergeCell ref="AZ136:BB136"/>
    <mergeCell ref="AZ137:BB137"/>
    <mergeCell ref="AZ138:BB138"/>
    <mergeCell ref="AZ139:BB139"/>
    <mergeCell ref="AZ140:BB140"/>
    <mergeCell ref="AZ141:BB141"/>
    <mergeCell ref="AZ142:BB142"/>
    <mergeCell ref="AZ143:BB143"/>
    <mergeCell ref="AZ144:BB144"/>
    <mergeCell ref="AQ111:AS111"/>
    <mergeCell ref="AQ113:AS113"/>
    <mergeCell ref="AQ114:AS114"/>
    <mergeCell ref="AQ115:AS115"/>
    <mergeCell ref="AQ116:AS116"/>
    <mergeCell ref="AQ117:AS117"/>
    <mergeCell ref="AQ118:AS118"/>
    <mergeCell ref="AQ119:AS119"/>
    <mergeCell ref="AQ120:AS120"/>
    <mergeCell ref="AQ121:AS121"/>
    <mergeCell ref="AQ122:AS122"/>
    <mergeCell ref="AQ123:AS123"/>
    <mergeCell ref="AQ124:AS124"/>
    <mergeCell ref="AQ125:AS125"/>
    <mergeCell ref="AQ126:AS126"/>
    <mergeCell ref="AQ127:AS127"/>
    <mergeCell ref="AZ111:BB111"/>
    <mergeCell ref="AZ113:BB113"/>
    <mergeCell ref="AZ114:BB114"/>
    <mergeCell ref="AZ115:BB115"/>
    <mergeCell ref="AZ116:BB116"/>
    <mergeCell ref="AZ117:BB117"/>
    <mergeCell ref="AZ118:BB118"/>
    <mergeCell ref="AZ119:BB119"/>
    <mergeCell ref="AZ120:BB120"/>
    <mergeCell ref="AZ121:BB121"/>
    <mergeCell ref="AZ122:BB122"/>
    <mergeCell ref="AZ123:BB123"/>
    <mergeCell ref="AZ124:BB124"/>
    <mergeCell ref="AZ125:BB125"/>
    <mergeCell ref="AZ126:BB126"/>
    <mergeCell ref="AZ127:BB127"/>
    <mergeCell ref="AZ128:BB128"/>
    <mergeCell ref="AS179:AU179"/>
    <mergeCell ref="AQ152:AR152"/>
    <mergeCell ref="AQ179:AR179"/>
    <mergeCell ref="AL150:AM150"/>
    <mergeCell ref="AL151:AM151"/>
    <mergeCell ref="AL152:AM152"/>
    <mergeCell ref="AL179:AM179"/>
    <mergeCell ref="AQ167:AR167"/>
    <mergeCell ref="AS167:AU167"/>
    <mergeCell ref="AQ165:AR165"/>
    <mergeCell ref="AS165:AU165"/>
    <mergeCell ref="AS157:AU157"/>
    <mergeCell ref="AQ159:AR159"/>
    <mergeCell ref="AS159:AU159"/>
    <mergeCell ref="AG152:AH152"/>
    <mergeCell ref="AG179:AH179"/>
    <mergeCell ref="AH116:AJ116"/>
    <mergeCell ref="AH144:AJ144"/>
    <mergeCell ref="AL149:AM149"/>
    <mergeCell ref="AQ149:AR149"/>
    <mergeCell ref="AT133:AV133"/>
    <mergeCell ref="AT134:AV134"/>
    <mergeCell ref="AT135:AV135"/>
    <mergeCell ref="AT136:AV136"/>
    <mergeCell ref="AT137:AV137"/>
    <mergeCell ref="AT138:AV138"/>
    <mergeCell ref="AT139:AV139"/>
    <mergeCell ref="AT140:AV140"/>
    <mergeCell ref="AT141:AV141"/>
    <mergeCell ref="AT142:AV142"/>
    <mergeCell ref="AT143:AV143"/>
    <mergeCell ref="AT144:AV144"/>
    <mergeCell ref="V165:X165"/>
    <mergeCell ref="V166:X166"/>
    <mergeCell ref="V167:X167"/>
    <mergeCell ref="V168:X168"/>
    <mergeCell ref="V169:X169"/>
    <mergeCell ref="AT121:AV121"/>
    <mergeCell ref="AT122:AV122"/>
    <mergeCell ref="AT123:AV123"/>
    <mergeCell ref="AT124:AV124"/>
    <mergeCell ref="AT125:AV125"/>
    <mergeCell ref="AT126:AV126"/>
    <mergeCell ref="AT127:AV127"/>
    <mergeCell ref="AT128:AV128"/>
    <mergeCell ref="AH113:AJ113"/>
    <mergeCell ref="AK113:AM113"/>
    <mergeCell ref="AN113:AP113"/>
    <mergeCell ref="AS152:AU152"/>
    <mergeCell ref="AT130:AV130"/>
    <mergeCell ref="AQ128:AS128"/>
    <mergeCell ref="AQ133:AS133"/>
    <mergeCell ref="AQ134:AS134"/>
    <mergeCell ref="AQ135:AS135"/>
    <mergeCell ref="AQ136:AS136"/>
    <mergeCell ref="AQ137:AS137"/>
    <mergeCell ref="AQ138:AS138"/>
    <mergeCell ref="AQ139:AS139"/>
    <mergeCell ref="AQ140:AS140"/>
    <mergeCell ref="AQ141:AS141"/>
    <mergeCell ref="AQ142:AS142"/>
    <mergeCell ref="AQ143:AS143"/>
    <mergeCell ref="AQ144:AS144"/>
    <mergeCell ref="AT129:AV129"/>
    <mergeCell ref="Y161:AA161"/>
    <mergeCell ref="F144:G144"/>
    <mergeCell ref="N46:O46"/>
    <mergeCell ref="P46:Q46"/>
    <mergeCell ref="R46:S46"/>
    <mergeCell ref="AF47:AG47"/>
    <mergeCell ref="AH47:AI47"/>
    <mergeCell ref="H99:I100"/>
    <mergeCell ref="H101:I102"/>
    <mergeCell ref="AN47:AO47"/>
    <mergeCell ref="V47:W47"/>
    <mergeCell ref="O49:O50"/>
    <mergeCell ref="T49:U49"/>
    <mergeCell ref="T46:W46"/>
    <mergeCell ref="AH48:AI48"/>
    <mergeCell ref="AJ48:AK48"/>
    <mergeCell ref="AL48:AM48"/>
    <mergeCell ref="AN48:AO48"/>
    <mergeCell ref="F75:G76"/>
    <mergeCell ref="F79:G80"/>
    <mergeCell ref="J75:K76"/>
    <mergeCell ref="J77:K78"/>
    <mergeCell ref="J79:K80"/>
    <mergeCell ref="H81:I82"/>
    <mergeCell ref="H83:I84"/>
    <mergeCell ref="H85:I86"/>
    <mergeCell ref="H87:I88"/>
    <mergeCell ref="AH57:AI57"/>
    <mergeCell ref="AJ57:AK57"/>
    <mergeCell ref="AL57:AM57"/>
    <mergeCell ref="H47:I48"/>
    <mergeCell ref="H45:I46"/>
    <mergeCell ref="AD46:AG46"/>
    <mergeCell ref="AQ164:AR164"/>
    <mergeCell ref="AS164:AU164"/>
    <mergeCell ref="AB150:AC150"/>
    <mergeCell ref="AB151:AC151"/>
    <mergeCell ref="AB152:AC152"/>
    <mergeCell ref="AS148:AU149"/>
    <mergeCell ref="AN144:AP144"/>
    <mergeCell ref="AN116:AP116"/>
    <mergeCell ref="AN115:AP115"/>
    <mergeCell ref="AG150:AH150"/>
    <mergeCell ref="AG151:AH151"/>
    <mergeCell ref="AE114:AG114"/>
    <mergeCell ref="AE115:AG115"/>
    <mergeCell ref="AN131:AP131"/>
    <mergeCell ref="AN142:AP142"/>
    <mergeCell ref="AN143:AP143"/>
    <mergeCell ref="AH121:AJ121"/>
    <mergeCell ref="AK121:AM121"/>
    <mergeCell ref="AN121:AP121"/>
    <mergeCell ref="AL47:AM47"/>
    <mergeCell ref="AQ151:AR151"/>
    <mergeCell ref="AR48:AS48"/>
    <mergeCell ref="AT131:AV131"/>
    <mergeCell ref="AT132:AV132"/>
    <mergeCell ref="Y147:AU147"/>
    <mergeCell ref="Y148:AC148"/>
    <mergeCell ref="AD148:AH148"/>
    <mergeCell ref="AI148:AM148"/>
    <mergeCell ref="AN148:AR148"/>
    <mergeCell ref="Y149:AA149"/>
    <mergeCell ref="Y150:AA150"/>
    <mergeCell ref="P47:Q48"/>
    <mergeCell ref="R47:S48"/>
    <mergeCell ref="P49:Q50"/>
    <mergeCell ref="L47:L48"/>
    <mergeCell ref="M47:M48"/>
    <mergeCell ref="O47:O48"/>
    <mergeCell ref="T47:U47"/>
    <mergeCell ref="L49:L50"/>
    <mergeCell ref="M49:M50"/>
    <mergeCell ref="V170:X170"/>
    <mergeCell ref="V171:X171"/>
    <mergeCell ref="V172:X172"/>
    <mergeCell ref="AQ166:AR166"/>
    <mergeCell ref="AS166:AU166"/>
    <mergeCell ref="AQ161:AR161"/>
    <mergeCell ref="AS161:AU161"/>
    <mergeCell ref="AQ162:AR162"/>
    <mergeCell ref="AS162:AU162"/>
    <mergeCell ref="AQ163:AR163"/>
    <mergeCell ref="AS163:AU163"/>
    <mergeCell ref="V151:X151"/>
    <mergeCell ref="V152:X152"/>
    <mergeCell ref="V153:X153"/>
    <mergeCell ref="V154:X154"/>
    <mergeCell ref="V155:X155"/>
    <mergeCell ref="V156:X156"/>
    <mergeCell ref="V157:X157"/>
    <mergeCell ref="V150:X150"/>
    <mergeCell ref="V161:X161"/>
    <mergeCell ref="V162:X162"/>
    <mergeCell ref="V163:X163"/>
    <mergeCell ref="V164:X164"/>
    <mergeCell ref="A44:A46"/>
    <mergeCell ref="B44:B46"/>
    <mergeCell ref="L44:M45"/>
    <mergeCell ref="A47:A48"/>
    <mergeCell ref="A49:A50"/>
    <mergeCell ref="A51:A52"/>
    <mergeCell ref="B47:B48"/>
    <mergeCell ref="B51:B52"/>
    <mergeCell ref="B49:B50"/>
    <mergeCell ref="F114:G114"/>
    <mergeCell ref="F115:G115"/>
    <mergeCell ref="F116:G116"/>
    <mergeCell ref="D93:E94"/>
    <mergeCell ref="D95:E96"/>
    <mergeCell ref="D97:E98"/>
    <mergeCell ref="F55:G56"/>
    <mergeCell ref="J55:K56"/>
    <mergeCell ref="J81:K82"/>
    <mergeCell ref="D81:E82"/>
    <mergeCell ref="D83:E84"/>
    <mergeCell ref="D85:E86"/>
    <mergeCell ref="D87:E88"/>
    <mergeCell ref="D89:E90"/>
    <mergeCell ref="D105:E106"/>
    <mergeCell ref="D107:E108"/>
    <mergeCell ref="D91:E92"/>
    <mergeCell ref="D79:E80"/>
    <mergeCell ref="F45:G46"/>
    <mergeCell ref="J45:K46"/>
    <mergeCell ref="J57:K58"/>
    <mergeCell ref="F59:G60"/>
    <mergeCell ref="J59:K60"/>
    <mergeCell ref="T44:W45"/>
    <mergeCell ref="AB49:AC49"/>
    <mergeCell ref="AB50:AC50"/>
    <mergeCell ref="AH44:AK45"/>
    <mergeCell ref="AH46:AK46"/>
    <mergeCell ref="AL46:AO46"/>
    <mergeCell ref="AR44:AS45"/>
    <mergeCell ref="T51:U51"/>
    <mergeCell ref="R49:S50"/>
    <mergeCell ref="AR49:AS49"/>
    <mergeCell ref="T50:U50"/>
    <mergeCell ref="V50:W50"/>
    <mergeCell ref="AD50:AE50"/>
    <mergeCell ref="AF50:AG50"/>
    <mergeCell ref="AH50:AI50"/>
    <mergeCell ref="AJ50:AK50"/>
    <mergeCell ref="AL50:AM50"/>
    <mergeCell ref="AN50:AO50"/>
    <mergeCell ref="AR50:AS50"/>
    <mergeCell ref="AD49:AE49"/>
    <mergeCell ref="AF49:AG49"/>
    <mergeCell ref="AH49:AI49"/>
    <mergeCell ref="AJ49:AK49"/>
    <mergeCell ref="AL49:AM49"/>
    <mergeCell ref="AN49:AO49"/>
    <mergeCell ref="V49:W49"/>
    <mergeCell ref="AR46:AS46"/>
    <mergeCell ref="AR47:AS47"/>
    <mergeCell ref="T48:U48"/>
    <mergeCell ref="V48:W48"/>
    <mergeCell ref="AD48:AE48"/>
    <mergeCell ref="AF48:AG48"/>
    <mergeCell ref="AD47:AE47"/>
    <mergeCell ref="AR52:AS52"/>
    <mergeCell ref="T103:U103"/>
    <mergeCell ref="V103:W103"/>
    <mergeCell ref="AD103:AE103"/>
    <mergeCell ref="AF103:AG103"/>
    <mergeCell ref="AH103:AI103"/>
    <mergeCell ref="AN104:AO104"/>
    <mergeCell ref="AR104:AS104"/>
    <mergeCell ref="AJ103:AK103"/>
    <mergeCell ref="AL103:AM103"/>
    <mergeCell ref="AN93:AO93"/>
    <mergeCell ref="AR93:AS93"/>
    <mergeCell ref="AN94:AO94"/>
    <mergeCell ref="AR94:AS94"/>
    <mergeCell ref="AN101:AO101"/>
    <mergeCell ref="AR101:AS101"/>
    <mergeCell ref="AN51:AO51"/>
    <mergeCell ref="AR51:AS51"/>
    <mergeCell ref="T52:U52"/>
    <mergeCell ref="V52:W52"/>
    <mergeCell ref="AD52:AE52"/>
    <mergeCell ref="AF52:AG52"/>
    <mergeCell ref="AH52:AI52"/>
    <mergeCell ref="AJ52:AK52"/>
    <mergeCell ref="AL52:AM52"/>
    <mergeCell ref="AN52:AO52"/>
    <mergeCell ref="V51:W51"/>
    <mergeCell ref="AD51:AE51"/>
    <mergeCell ref="AF51:AG51"/>
    <mergeCell ref="AH51:AI51"/>
    <mergeCell ref="AJ51:AK51"/>
    <mergeCell ref="AL51:AM51"/>
    <mergeCell ref="AR103:AS103"/>
    <mergeCell ref="T104:U104"/>
    <mergeCell ref="V104:W104"/>
    <mergeCell ref="AD104:AE104"/>
    <mergeCell ref="AF104:AG104"/>
    <mergeCell ref="AH104:AI104"/>
    <mergeCell ref="AJ104:AK104"/>
    <mergeCell ref="AN105:AO105"/>
    <mergeCell ref="AR105:AS105"/>
    <mergeCell ref="T106:U106"/>
    <mergeCell ref="V106:W106"/>
    <mergeCell ref="AD106:AE106"/>
    <mergeCell ref="AF106:AG106"/>
    <mergeCell ref="AH106:AI106"/>
    <mergeCell ref="AJ106:AK106"/>
    <mergeCell ref="AL106:AM106"/>
    <mergeCell ref="AN106:AO106"/>
    <mergeCell ref="AR106:AS106"/>
    <mergeCell ref="AL104:AM104"/>
    <mergeCell ref="AP106:AQ106"/>
    <mergeCell ref="X103:Y103"/>
    <mergeCell ref="Z103:AA103"/>
    <mergeCell ref="X104:Y104"/>
    <mergeCell ref="Z104:AA104"/>
    <mergeCell ref="X105:Y105"/>
    <mergeCell ref="Z105:AA105"/>
    <mergeCell ref="X106:Y106"/>
    <mergeCell ref="Z106:AA106"/>
    <mergeCell ref="AB103:AC103"/>
    <mergeCell ref="AB104:AC104"/>
    <mergeCell ref="AB105:AC105"/>
    <mergeCell ref="A103:A104"/>
    <mergeCell ref="B103:B104"/>
    <mergeCell ref="P103:Q104"/>
    <mergeCell ref="R51:S52"/>
    <mergeCell ref="P107:Q108"/>
    <mergeCell ref="R107:S108"/>
    <mergeCell ref="R103:S104"/>
    <mergeCell ref="L107:M108"/>
    <mergeCell ref="N107:O108"/>
    <mergeCell ref="P51:Q52"/>
    <mergeCell ref="L103:L104"/>
    <mergeCell ref="M103:M104"/>
    <mergeCell ref="O103:O104"/>
    <mergeCell ref="A105:A106"/>
    <mergeCell ref="B105:B106"/>
    <mergeCell ref="L105:L106"/>
    <mergeCell ref="M105:M106"/>
    <mergeCell ref="O105:O106"/>
    <mergeCell ref="P93:Q94"/>
    <mergeCell ref="R93:S94"/>
    <mergeCell ref="A93:A94"/>
    <mergeCell ref="B93:B94"/>
    <mergeCell ref="A53:A54"/>
    <mergeCell ref="B53:B54"/>
    <mergeCell ref="L53:L54"/>
    <mergeCell ref="M53:M54"/>
    <mergeCell ref="O53:O54"/>
    <mergeCell ref="H53:I54"/>
    <mergeCell ref="F63:G64"/>
    <mergeCell ref="H59:I60"/>
    <mergeCell ref="H57:I58"/>
    <mergeCell ref="F57:G58"/>
    <mergeCell ref="AR107:AS108"/>
    <mergeCell ref="T108:U108"/>
    <mergeCell ref="V108:W108"/>
    <mergeCell ref="AD108:AE108"/>
    <mergeCell ref="AF108:AG108"/>
    <mergeCell ref="AH108:AI108"/>
    <mergeCell ref="AK111:AM111"/>
    <mergeCell ref="AN111:AP111"/>
    <mergeCell ref="AJ108:AK108"/>
    <mergeCell ref="AL108:AM108"/>
    <mergeCell ref="AN108:AO108"/>
    <mergeCell ref="T107:U107"/>
    <mergeCell ref="V107:W107"/>
    <mergeCell ref="AD107:AE107"/>
    <mergeCell ref="AF107:AG107"/>
    <mergeCell ref="AH107:AI107"/>
    <mergeCell ref="AJ107:AK107"/>
    <mergeCell ref="AL107:AM107"/>
    <mergeCell ref="AP107:AQ108"/>
    <mergeCell ref="X107:Y107"/>
    <mergeCell ref="Z107:AA107"/>
    <mergeCell ref="X108:Y108"/>
    <mergeCell ref="Z108:AA108"/>
    <mergeCell ref="A111:A113"/>
    <mergeCell ref="B111:B113"/>
    <mergeCell ref="AE111:AG111"/>
    <mergeCell ref="AH111:AJ111"/>
    <mergeCell ref="A147:A149"/>
    <mergeCell ref="B147:B149"/>
    <mergeCell ref="AE116:AG116"/>
    <mergeCell ref="AE144:AG144"/>
    <mergeCell ref="AH114:AJ114"/>
    <mergeCell ref="AH115:AJ115"/>
    <mergeCell ref="AB149:AC149"/>
    <mergeCell ref="AG149:AH149"/>
    <mergeCell ref="AK116:AM116"/>
    <mergeCell ref="AK144:AM144"/>
    <mergeCell ref="F142:G142"/>
    <mergeCell ref="AE142:AG142"/>
    <mergeCell ref="AH142:AJ142"/>
    <mergeCell ref="AK142:AM142"/>
    <mergeCell ref="F143:G143"/>
    <mergeCell ref="AE143:AG143"/>
    <mergeCell ref="AH143:AJ143"/>
    <mergeCell ref="AK143:AM143"/>
    <mergeCell ref="AK114:AM114"/>
    <mergeCell ref="AK115:AM115"/>
    <mergeCell ref="AH139:AJ139"/>
    <mergeCell ref="AK139:AM139"/>
    <mergeCell ref="F118:G118"/>
    <mergeCell ref="AE118:AG118"/>
    <mergeCell ref="AH118:AJ118"/>
    <mergeCell ref="AK118:AM118"/>
    <mergeCell ref="F117:G117"/>
    <mergeCell ref="AE117:AG117"/>
    <mergeCell ref="AT111:AV111"/>
    <mergeCell ref="V93:W93"/>
    <mergeCell ref="AD93:AE93"/>
    <mergeCell ref="AF93:AG93"/>
    <mergeCell ref="AH93:AI93"/>
    <mergeCell ref="AJ93:AK93"/>
    <mergeCell ref="AL93:AM93"/>
    <mergeCell ref="T94:U94"/>
    <mergeCell ref="V94:W94"/>
    <mergeCell ref="AD94:AE94"/>
    <mergeCell ref="AF94:AG94"/>
    <mergeCell ref="AH94:AI94"/>
    <mergeCell ref="AJ94:AK94"/>
    <mergeCell ref="AL94:AM94"/>
    <mergeCell ref="L95:L96"/>
    <mergeCell ref="M95:M96"/>
    <mergeCell ref="O95:O96"/>
    <mergeCell ref="L93:L94"/>
    <mergeCell ref="M93:M94"/>
    <mergeCell ref="O93:O94"/>
    <mergeCell ref="AB94:AC94"/>
    <mergeCell ref="AB95:AC95"/>
    <mergeCell ref="AB96:AC96"/>
    <mergeCell ref="AL101:AM101"/>
    <mergeCell ref="T102:U102"/>
    <mergeCell ref="V102:W102"/>
    <mergeCell ref="AD102:AE102"/>
    <mergeCell ref="AF102:AG102"/>
    <mergeCell ref="AH102:AI102"/>
    <mergeCell ref="AJ102:AK102"/>
    <mergeCell ref="AL102:AM102"/>
    <mergeCell ref="AN102:AO102"/>
    <mergeCell ref="A101:A102"/>
    <mergeCell ref="B101:B102"/>
    <mergeCell ref="L101:L102"/>
    <mergeCell ref="M101:M102"/>
    <mergeCell ref="O101:O102"/>
    <mergeCell ref="A95:A96"/>
    <mergeCell ref="B95:B96"/>
    <mergeCell ref="L97:L98"/>
    <mergeCell ref="M97:M98"/>
    <mergeCell ref="O97:O98"/>
    <mergeCell ref="AL95:AM95"/>
    <mergeCell ref="A99:A100"/>
    <mergeCell ref="B99:B100"/>
    <mergeCell ref="L99:L100"/>
    <mergeCell ref="M99:M100"/>
    <mergeCell ref="O99:O100"/>
    <mergeCell ref="A97:A98"/>
    <mergeCell ref="B97:B98"/>
    <mergeCell ref="F99:G100"/>
    <mergeCell ref="J99:K100"/>
    <mergeCell ref="F101:G102"/>
    <mergeCell ref="J101:K102"/>
    <mergeCell ref="X101:Y101"/>
    <mergeCell ref="Z101:AA101"/>
    <mergeCell ref="X102:Y102"/>
    <mergeCell ref="Z102:AA102"/>
    <mergeCell ref="X95:Y95"/>
    <mergeCell ref="Z95:AA95"/>
    <mergeCell ref="X96:Y96"/>
    <mergeCell ref="Z96:AA96"/>
    <mergeCell ref="AR102:AS102"/>
    <mergeCell ref="A85:A86"/>
    <mergeCell ref="B85:B86"/>
    <mergeCell ref="L85:L86"/>
    <mergeCell ref="M85:M86"/>
    <mergeCell ref="O85:O86"/>
    <mergeCell ref="P85:Q86"/>
    <mergeCell ref="R85:S86"/>
    <mergeCell ref="T85:U85"/>
    <mergeCell ref="V85:W85"/>
    <mergeCell ref="AD85:AE85"/>
    <mergeCell ref="AF85:AG85"/>
    <mergeCell ref="AH85:AI85"/>
    <mergeCell ref="AJ85:AK85"/>
    <mergeCell ref="AL85:AM85"/>
    <mergeCell ref="AN85:AO85"/>
    <mergeCell ref="AR85:AS85"/>
    <mergeCell ref="T86:U86"/>
    <mergeCell ref="V86:W86"/>
    <mergeCell ref="P101:Q102"/>
    <mergeCell ref="R101:S102"/>
    <mergeCell ref="T101:U101"/>
    <mergeCell ref="V101:W101"/>
    <mergeCell ref="AD101:AE101"/>
    <mergeCell ref="AF101:AG101"/>
    <mergeCell ref="AH101:AI101"/>
    <mergeCell ref="AJ101:AK101"/>
    <mergeCell ref="AD86:AE86"/>
    <mergeCell ref="AF86:AG86"/>
    <mergeCell ref="AH86:AI86"/>
    <mergeCell ref="AJ86:AK86"/>
    <mergeCell ref="AL86:AM86"/>
    <mergeCell ref="AR86:AS86"/>
    <mergeCell ref="A87:A88"/>
    <mergeCell ref="B87:B88"/>
    <mergeCell ref="L87:L88"/>
    <mergeCell ref="M87:M88"/>
    <mergeCell ref="O87:O88"/>
    <mergeCell ref="P87:Q88"/>
    <mergeCell ref="R87:S88"/>
    <mergeCell ref="T87:U87"/>
    <mergeCell ref="V87:W87"/>
    <mergeCell ref="AD87:AE87"/>
    <mergeCell ref="AF87:AG87"/>
    <mergeCell ref="AH87:AI87"/>
    <mergeCell ref="AJ87:AK87"/>
    <mergeCell ref="A89:A90"/>
    <mergeCell ref="B89:B90"/>
    <mergeCell ref="L89:L90"/>
    <mergeCell ref="M89:M90"/>
    <mergeCell ref="O89:O90"/>
    <mergeCell ref="AL87:AM87"/>
    <mergeCell ref="AN87:AO87"/>
    <mergeCell ref="AR87:AS87"/>
    <mergeCell ref="T88:U88"/>
    <mergeCell ref="V88:W88"/>
    <mergeCell ref="AD88:AE88"/>
    <mergeCell ref="AF88:AG88"/>
    <mergeCell ref="AH88:AI88"/>
    <mergeCell ref="AJ88:AK88"/>
    <mergeCell ref="AL88:AM88"/>
    <mergeCell ref="AN88:AO88"/>
    <mergeCell ref="AR88:AS88"/>
    <mergeCell ref="AN89:AO89"/>
    <mergeCell ref="AR89:AS89"/>
    <mergeCell ref="T90:U90"/>
    <mergeCell ref="V90:W90"/>
    <mergeCell ref="AD90:AE90"/>
    <mergeCell ref="AF90:AG90"/>
    <mergeCell ref="AH90:AI90"/>
    <mergeCell ref="AJ90:AK90"/>
    <mergeCell ref="AL90:AM90"/>
    <mergeCell ref="AN90:AO90"/>
    <mergeCell ref="AR90:AS90"/>
    <mergeCell ref="P89:Q90"/>
    <mergeCell ref="R89:S90"/>
    <mergeCell ref="T89:U89"/>
    <mergeCell ref="V89:W89"/>
    <mergeCell ref="AD89:AE89"/>
    <mergeCell ref="AF89:AG89"/>
    <mergeCell ref="AH89:AI89"/>
    <mergeCell ref="AJ89:AK89"/>
    <mergeCell ref="AL89:AM89"/>
    <mergeCell ref="AR91:AS91"/>
    <mergeCell ref="T92:U92"/>
    <mergeCell ref="V92:W92"/>
    <mergeCell ref="AD92:AE92"/>
    <mergeCell ref="AF92:AG92"/>
    <mergeCell ref="AH92:AI92"/>
    <mergeCell ref="AJ92:AK92"/>
    <mergeCell ref="AL92:AM92"/>
    <mergeCell ref="AN92:AO92"/>
    <mergeCell ref="AR92:AS92"/>
    <mergeCell ref="P91:Q92"/>
    <mergeCell ref="R91:S92"/>
    <mergeCell ref="T91:U91"/>
    <mergeCell ref="V91:W91"/>
    <mergeCell ref="AD91:AE91"/>
    <mergeCell ref="AF91:AG91"/>
    <mergeCell ref="AH91:AI91"/>
    <mergeCell ref="AJ91:AK91"/>
    <mergeCell ref="AL91:AM91"/>
    <mergeCell ref="A91:A92"/>
    <mergeCell ref="B91:B92"/>
    <mergeCell ref="L55:L56"/>
    <mergeCell ref="M55:M56"/>
    <mergeCell ref="O55:O56"/>
    <mergeCell ref="H55:I56"/>
    <mergeCell ref="A57:A58"/>
    <mergeCell ref="B57:B58"/>
    <mergeCell ref="L57:L58"/>
    <mergeCell ref="M57:M58"/>
    <mergeCell ref="O57:O58"/>
    <mergeCell ref="AN55:AO55"/>
    <mergeCell ref="AR55:AS55"/>
    <mergeCell ref="T56:U56"/>
    <mergeCell ref="V56:W56"/>
    <mergeCell ref="AD56:AE56"/>
    <mergeCell ref="AF56:AG56"/>
    <mergeCell ref="AH56:AI56"/>
    <mergeCell ref="AJ56:AK56"/>
    <mergeCell ref="AL56:AM56"/>
    <mergeCell ref="AR56:AS56"/>
    <mergeCell ref="P55:Q56"/>
    <mergeCell ref="R55:S56"/>
    <mergeCell ref="T55:U55"/>
    <mergeCell ref="V55:W55"/>
    <mergeCell ref="AD55:AE55"/>
    <mergeCell ref="AF55:AG55"/>
    <mergeCell ref="AH55:AI55"/>
    <mergeCell ref="AJ55:AK55"/>
    <mergeCell ref="AL55:AM55"/>
    <mergeCell ref="A55:A56"/>
    <mergeCell ref="B55:B56"/>
    <mergeCell ref="AR53:AS53"/>
    <mergeCell ref="T54:U54"/>
    <mergeCell ref="V54:W54"/>
    <mergeCell ref="AD54:AE54"/>
    <mergeCell ref="AF54:AG54"/>
    <mergeCell ref="AH54:AI54"/>
    <mergeCell ref="AJ54:AK54"/>
    <mergeCell ref="AL54:AM54"/>
    <mergeCell ref="AN54:AO54"/>
    <mergeCell ref="AR54:AS54"/>
    <mergeCell ref="P53:Q54"/>
    <mergeCell ref="R53:S54"/>
    <mergeCell ref="T53:U53"/>
    <mergeCell ref="V53:W53"/>
    <mergeCell ref="AD53:AE53"/>
    <mergeCell ref="AF53:AG53"/>
    <mergeCell ref="AH53:AI53"/>
    <mergeCell ref="AJ53:AK53"/>
    <mergeCell ref="AL53:AM53"/>
    <mergeCell ref="M59:M60"/>
    <mergeCell ref="O59:O60"/>
    <mergeCell ref="AN57:AO57"/>
    <mergeCell ref="AR57:AS57"/>
    <mergeCell ref="T58:U58"/>
    <mergeCell ref="V58:W58"/>
    <mergeCell ref="AD58:AE58"/>
    <mergeCell ref="AF58:AG58"/>
    <mergeCell ref="AH58:AI58"/>
    <mergeCell ref="AJ58:AK58"/>
    <mergeCell ref="AL58:AM58"/>
    <mergeCell ref="AN58:AO58"/>
    <mergeCell ref="AR58:AS58"/>
    <mergeCell ref="P57:Q58"/>
    <mergeCell ref="R57:S58"/>
    <mergeCell ref="T57:U57"/>
    <mergeCell ref="V57:W57"/>
    <mergeCell ref="AD57:AE57"/>
    <mergeCell ref="AF57:AG57"/>
    <mergeCell ref="A61:A62"/>
    <mergeCell ref="B61:B62"/>
    <mergeCell ref="L61:L62"/>
    <mergeCell ref="M61:M62"/>
    <mergeCell ref="O61:O62"/>
    <mergeCell ref="AN59:AO59"/>
    <mergeCell ref="AR59:AS59"/>
    <mergeCell ref="T60:U60"/>
    <mergeCell ref="V60:W60"/>
    <mergeCell ref="AD60:AE60"/>
    <mergeCell ref="AF60:AG60"/>
    <mergeCell ref="AH60:AI60"/>
    <mergeCell ref="AJ60:AK60"/>
    <mergeCell ref="AL60:AM60"/>
    <mergeCell ref="AN60:AO60"/>
    <mergeCell ref="AR60:AS60"/>
    <mergeCell ref="P59:Q60"/>
    <mergeCell ref="R59:S60"/>
    <mergeCell ref="T59:U59"/>
    <mergeCell ref="V59:W59"/>
    <mergeCell ref="AD59:AE59"/>
    <mergeCell ref="AF59:AG59"/>
    <mergeCell ref="AH59:AI59"/>
    <mergeCell ref="AJ59:AK59"/>
    <mergeCell ref="AL59:AM59"/>
    <mergeCell ref="A59:A60"/>
    <mergeCell ref="B59:B60"/>
    <mergeCell ref="H61:I62"/>
    <mergeCell ref="F61:G62"/>
    <mergeCell ref="J61:K62"/>
    <mergeCell ref="AP62:AQ62"/>
    <mergeCell ref="L59:L60"/>
    <mergeCell ref="O63:O64"/>
    <mergeCell ref="AN61:AO61"/>
    <mergeCell ref="AR61:AS61"/>
    <mergeCell ref="T62:U62"/>
    <mergeCell ref="V62:W62"/>
    <mergeCell ref="AD62:AE62"/>
    <mergeCell ref="AF62:AG62"/>
    <mergeCell ref="AH62:AI62"/>
    <mergeCell ref="AJ62:AK62"/>
    <mergeCell ref="AL62:AM62"/>
    <mergeCell ref="AN62:AO62"/>
    <mergeCell ref="AR62:AS62"/>
    <mergeCell ref="P61:Q62"/>
    <mergeCell ref="R61:S62"/>
    <mergeCell ref="T61:U61"/>
    <mergeCell ref="V61:W61"/>
    <mergeCell ref="AD61:AE61"/>
    <mergeCell ref="AF61:AG61"/>
    <mergeCell ref="AH61:AI61"/>
    <mergeCell ref="AJ61:AK61"/>
    <mergeCell ref="AL61:AM61"/>
    <mergeCell ref="AP63:AQ63"/>
    <mergeCell ref="AP64:AQ64"/>
    <mergeCell ref="X64:Y64"/>
    <mergeCell ref="Z64:AA64"/>
    <mergeCell ref="AB64:AC64"/>
    <mergeCell ref="AB62:AC62"/>
    <mergeCell ref="AB63:AC63"/>
    <mergeCell ref="A65:A66"/>
    <mergeCell ref="B65:B66"/>
    <mergeCell ref="L65:L66"/>
    <mergeCell ref="M65:M66"/>
    <mergeCell ref="O65:O66"/>
    <mergeCell ref="AN63:AO63"/>
    <mergeCell ref="AR63:AS63"/>
    <mergeCell ref="T64:U64"/>
    <mergeCell ref="V64:W64"/>
    <mergeCell ref="AD64:AE64"/>
    <mergeCell ref="AF64:AG64"/>
    <mergeCell ref="AH64:AI64"/>
    <mergeCell ref="AJ64:AK64"/>
    <mergeCell ref="AL64:AM64"/>
    <mergeCell ref="AN64:AO64"/>
    <mergeCell ref="AR64:AS64"/>
    <mergeCell ref="P63:Q64"/>
    <mergeCell ref="R63:S64"/>
    <mergeCell ref="T63:U63"/>
    <mergeCell ref="V63:W63"/>
    <mergeCell ref="AD63:AE63"/>
    <mergeCell ref="AF63:AG63"/>
    <mergeCell ref="AH63:AI63"/>
    <mergeCell ref="AJ63:AK63"/>
    <mergeCell ref="AL63:AM63"/>
    <mergeCell ref="A63:A64"/>
    <mergeCell ref="B63:B64"/>
    <mergeCell ref="H65:I66"/>
    <mergeCell ref="F65:G66"/>
    <mergeCell ref="J65:K66"/>
    <mergeCell ref="L63:L64"/>
    <mergeCell ref="M63:M64"/>
    <mergeCell ref="AN65:AO65"/>
    <mergeCell ref="AR65:AS65"/>
    <mergeCell ref="T66:U66"/>
    <mergeCell ref="V66:W66"/>
    <mergeCell ref="AD66:AE66"/>
    <mergeCell ref="AF66:AG66"/>
    <mergeCell ref="AH66:AI66"/>
    <mergeCell ref="AJ66:AK66"/>
    <mergeCell ref="AL66:AM66"/>
    <mergeCell ref="AN66:AO66"/>
    <mergeCell ref="AR66:AS66"/>
    <mergeCell ref="P65:Q66"/>
    <mergeCell ref="R65:S66"/>
    <mergeCell ref="T65:U65"/>
    <mergeCell ref="V65:W65"/>
    <mergeCell ref="AD65:AE65"/>
    <mergeCell ref="AF65:AG65"/>
    <mergeCell ref="AH65:AI65"/>
    <mergeCell ref="AJ65:AK65"/>
    <mergeCell ref="AL65:AM65"/>
    <mergeCell ref="AP65:AQ65"/>
    <mergeCell ref="AP66:AQ66"/>
    <mergeCell ref="X65:Y65"/>
    <mergeCell ref="Z65:AA65"/>
    <mergeCell ref="X66:Y66"/>
    <mergeCell ref="Z66:AA66"/>
    <mergeCell ref="AB65:AC65"/>
    <mergeCell ref="AB66:AC66"/>
    <mergeCell ref="A69:A70"/>
    <mergeCell ref="B69:B70"/>
    <mergeCell ref="L69:L70"/>
    <mergeCell ref="M69:M70"/>
    <mergeCell ref="O69:O70"/>
    <mergeCell ref="AN67:AO67"/>
    <mergeCell ref="AR67:AS67"/>
    <mergeCell ref="T68:U68"/>
    <mergeCell ref="V68:W68"/>
    <mergeCell ref="AD68:AE68"/>
    <mergeCell ref="AF68:AG68"/>
    <mergeCell ref="AH68:AI68"/>
    <mergeCell ref="AJ68:AK68"/>
    <mergeCell ref="AL68:AM68"/>
    <mergeCell ref="AN68:AO68"/>
    <mergeCell ref="AR68:AS68"/>
    <mergeCell ref="P67:Q68"/>
    <mergeCell ref="R67:S68"/>
    <mergeCell ref="T67:U67"/>
    <mergeCell ref="V67:W67"/>
    <mergeCell ref="AD67:AE67"/>
    <mergeCell ref="AF67:AG67"/>
    <mergeCell ref="AH67:AI67"/>
    <mergeCell ref="AJ67:AK67"/>
    <mergeCell ref="AL67:AM67"/>
    <mergeCell ref="A67:A68"/>
    <mergeCell ref="L67:L68"/>
    <mergeCell ref="B67:B68"/>
    <mergeCell ref="O67:O68"/>
    <mergeCell ref="AP67:AQ67"/>
    <mergeCell ref="AP68:AQ68"/>
    <mergeCell ref="AP69:AQ69"/>
    <mergeCell ref="AN69:AO69"/>
    <mergeCell ref="AR69:AS69"/>
    <mergeCell ref="T70:U70"/>
    <mergeCell ref="V70:W70"/>
    <mergeCell ref="AD70:AE70"/>
    <mergeCell ref="AF70:AG70"/>
    <mergeCell ref="AH70:AI70"/>
    <mergeCell ref="AJ70:AK70"/>
    <mergeCell ref="AL70:AM70"/>
    <mergeCell ref="AN70:AO70"/>
    <mergeCell ref="AR70:AS70"/>
    <mergeCell ref="P69:Q70"/>
    <mergeCell ref="R69:S70"/>
    <mergeCell ref="T69:U69"/>
    <mergeCell ref="V69:W69"/>
    <mergeCell ref="AD69:AE69"/>
    <mergeCell ref="AF69:AG69"/>
    <mergeCell ref="AH69:AI69"/>
    <mergeCell ref="AJ69:AK69"/>
    <mergeCell ref="AL69:AM69"/>
    <mergeCell ref="AP70:AQ70"/>
    <mergeCell ref="M67:M68"/>
    <mergeCell ref="A73:A74"/>
    <mergeCell ref="B73:B74"/>
    <mergeCell ref="L73:L74"/>
    <mergeCell ref="M73:M74"/>
    <mergeCell ref="O73:O74"/>
    <mergeCell ref="AN71:AO71"/>
    <mergeCell ref="AR71:AS71"/>
    <mergeCell ref="T72:U72"/>
    <mergeCell ref="V72:W72"/>
    <mergeCell ref="AD72:AE72"/>
    <mergeCell ref="AF72:AG72"/>
    <mergeCell ref="AH72:AI72"/>
    <mergeCell ref="AJ72:AK72"/>
    <mergeCell ref="AL72:AM72"/>
    <mergeCell ref="AN72:AO72"/>
    <mergeCell ref="AR72:AS72"/>
    <mergeCell ref="P71:Q72"/>
    <mergeCell ref="R71:S72"/>
    <mergeCell ref="T71:U71"/>
    <mergeCell ref="V71:W71"/>
    <mergeCell ref="AD71:AE71"/>
    <mergeCell ref="AF71:AG71"/>
    <mergeCell ref="AH71:AI71"/>
    <mergeCell ref="AJ71:AK71"/>
    <mergeCell ref="L71:L72"/>
    <mergeCell ref="A71:A72"/>
    <mergeCell ref="B71:B72"/>
    <mergeCell ref="H73:I74"/>
    <mergeCell ref="F73:G74"/>
    <mergeCell ref="J73:K74"/>
    <mergeCell ref="H71:I72"/>
    <mergeCell ref="AN73:AO73"/>
    <mergeCell ref="AR73:AS73"/>
    <mergeCell ref="T74:U74"/>
    <mergeCell ref="V74:W74"/>
    <mergeCell ref="AD74:AE74"/>
    <mergeCell ref="AF74:AG74"/>
    <mergeCell ref="AH74:AI74"/>
    <mergeCell ref="AJ74:AK74"/>
    <mergeCell ref="AL74:AM74"/>
    <mergeCell ref="AN74:AO74"/>
    <mergeCell ref="AR74:AS74"/>
    <mergeCell ref="P73:Q74"/>
    <mergeCell ref="R73:S74"/>
    <mergeCell ref="T73:U73"/>
    <mergeCell ref="V73:W73"/>
    <mergeCell ref="AD73:AE73"/>
    <mergeCell ref="AF73:AG73"/>
    <mergeCell ref="AH73:AI73"/>
    <mergeCell ref="AJ73:AK73"/>
    <mergeCell ref="AL73:AM73"/>
    <mergeCell ref="AP73:AQ73"/>
    <mergeCell ref="AP74:AQ74"/>
    <mergeCell ref="M71:M72"/>
    <mergeCell ref="O71:O72"/>
    <mergeCell ref="AL71:AM71"/>
    <mergeCell ref="AP71:AQ71"/>
    <mergeCell ref="A77:A78"/>
    <mergeCell ref="B77:B78"/>
    <mergeCell ref="L77:L78"/>
    <mergeCell ref="M77:M78"/>
    <mergeCell ref="O77:O78"/>
    <mergeCell ref="AN75:AO75"/>
    <mergeCell ref="AR75:AS75"/>
    <mergeCell ref="T76:U76"/>
    <mergeCell ref="V76:W76"/>
    <mergeCell ref="AD76:AE76"/>
    <mergeCell ref="AF76:AG76"/>
    <mergeCell ref="AH76:AI76"/>
    <mergeCell ref="AJ76:AK76"/>
    <mergeCell ref="AL76:AM76"/>
    <mergeCell ref="AN76:AO76"/>
    <mergeCell ref="AR76:AS76"/>
    <mergeCell ref="P75:Q76"/>
    <mergeCell ref="R75:S76"/>
    <mergeCell ref="T75:U75"/>
    <mergeCell ref="V75:W75"/>
    <mergeCell ref="AD75:AE75"/>
    <mergeCell ref="AF75:AG75"/>
    <mergeCell ref="AH75:AI75"/>
    <mergeCell ref="AJ75:AK75"/>
    <mergeCell ref="AL75:AM75"/>
    <mergeCell ref="A75:A76"/>
    <mergeCell ref="B75:B76"/>
    <mergeCell ref="F77:G78"/>
    <mergeCell ref="L75:L76"/>
    <mergeCell ref="M75:M76"/>
    <mergeCell ref="L79:L80"/>
    <mergeCell ref="M79:M80"/>
    <mergeCell ref="O79:O80"/>
    <mergeCell ref="AN77:AO77"/>
    <mergeCell ref="AR77:AS77"/>
    <mergeCell ref="T78:U78"/>
    <mergeCell ref="V78:W78"/>
    <mergeCell ref="AD78:AE78"/>
    <mergeCell ref="AF78:AG78"/>
    <mergeCell ref="AH78:AI78"/>
    <mergeCell ref="AJ78:AK78"/>
    <mergeCell ref="AL78:AM78"/>
    <mergeCell ref="AN78:AO78"/>
    <mergeCell ref="AR78:AS78"/>
    <mergeCell ref="P77:Q78"/>
    <mergeCell ref="R77:S78"/>
    <mergeCell ref="T77:U77"/>
    <mergeCell ref="V77:W77"/>
    <mergeCell ref="AD77:AE77"/>
    <mergeCell ref="AF77:AG77"/>
    <mergeCell ref="AH77:AI77"/>
    <mergeCell ref="AJ77:AK77"/>
    <mergeCell ref="AL77:AM77"/>
    <mergeCell ref="O75:O76"/>
    <mergeCell ref="X76:Y76"/>
    <mergeCell ref="Z76:AA76"/>
    <mergeCell ref="X77:Y77"/>
    <mergeCell ref="Z77:AA77"/>
    <mergeCell ref="X78:Y78"/>
    <mergeCell ref="Z78:AA78"/>
    <mergeCell ref="A81:A82"/>
    <mergeCell ref="B81:B82"/>
    <mergeCell ref="L81:L82"/>
    <mergeCell ref="M81:M82"/>
    <mergeCell ref="O81:O82"/>
    <mergeCell ref="AN79:AO79"/>
    <mergeCell ref="AR79:AS79"/>
    <mergeCell ref="T80:U80"/>
    <mergeCell ref="V80:W80"/>
    <mergeCell ref="AD80:AE80"/>
    <mergeCell ref="AF80:AG80"/>
    <mergeCell ref="AH80:AI80"/>
    <mergeCell ref="AJ80:AK80"/>
    <mergeCell ref="AL80:AM80"/>
    <mergeCell ref="AN80:AO80"/>
    <mergeCell ref="AR80:AS80"/>
    <mergeCell ref="P79:Q80"/>
    <mergeCell ref="R79:S80"/>
    <mergeCell ref="T79:U79"/>
    <mergeCell ref="V79:W79"/>
    <mergeCell ref="AD79:AE79"/>
    <mergeCell ref="AF79:AG79"/>
    <mergeCell ref="AH79:AI79"/>
    <mergeCell ref="AJ79:AK79"/>
    <mergeCell ref="AL79:AM79"/>
    <mergeCell ref="A79:A80"/>
    <mergeCell ref="B79:B80"/>
    <mergeCell ref="AN81:AO81"/>
    <mergeCell ref="AR81:AS81"/>
    <mergeCell ref="T82:U82"/>
    <mergeCell ref="V82:W82"/>
    <mergeCell ref="AD82:AE82"/>
    <mergeCell ref="AF82:AG82"/>
    <mergeCell ref="AH82:AI82"/>
    <mergeCell ref="AJ82:AK82"/>
    <mergeCell ref="AL82:AM82"/>
    <mergeCell ref="AN82:AO82"/>
    <mergeCell ref="AR82:AS82"/>
    <mergeCell ref="P81:Q82"/>
    <mergeCell ref="R81:S82"/>
    <mergeCell ref="T81:U81"/>
    <mergeCell ref="V81:W81"/>
    <mergeCell ref="AD81:AE81"/>
    <mergeCell ref="AF81:AG81"/>
    <mergeCell ref="AH81:AI81"/>
    <mergeCell ref="AJ81:AK81"/>
    <mergeCell ref="AL81:AM81"/>
    <mergeCell ref="AH84:AI84"/>
    <mergeCell ref="AJ84:AK84"/>
    <mergeCell ref="AL84:AM84"/>
    <mergeCell ref="AN84:AO84"/>
    <mergeCell ref="AR84:AS84"/>
    <mergeCell ref="P83:Q84"/>
    <mergeCell ref="R83:S84"/>
    <mergeCell ref="T83:U83"/>
    <mergeCell ref="V83:W83"/>
    <mergeCell ref="AD83:AE83"/>
    <mergeCell ref="AF83:AG83"/>
    <mergeCell ref="AH83:AI83"/>
    <mergeCell ref="AJ83:AK83"/>
    <mergeCell ref="AL83:AM83"/>
    <mergeCell ref="A83:A84"/>
    <mergeCell ref="B83:B84"/>
    <mergeCell ref="L83:L84"/>
    <mergeCell ref="M83:M84"/>
    <mergeCell ref="O83:O84"/>
    <mergeCell ref="AN83:AO83"/>
    <mergeCell ref="AR83:AS83"/>
    <mergeCell ref="T84:U84"/>
    <mergeCell ref="V84:W84"/>
    <mergeCell ref="AD84:AE84"/>
    <mergeCell ref="AF84:AG84"/>
    <mergeCell ref="AP83:AQ83"/>
    <mergeCell ref="AP84:AQ84"/>
    <mergeCell ref="AN95:AO95"/>
    <mergeCell ref="AR95:AS95"/>
    <mergeCell ref="T96:U96"/>
    <mergeCell ref="V96:W96"/>
    <mergeCell ref="AD96:AE96"/>
    <mergeCell ref="AF96:AG96"/>
    <mergeCell ref="AH96:AI96"/>
    <mergeCell ref="AJ96:AK96"/>
    <mergeCell ref="AL96:AM96"/>
    <mergeCell ref="AN96:AO96"/>
    <mergeCell ref="AR96:AS96"/>
    <mergeCell ref="P95:Q96"/>
    <mergeCell ref="R95:S96"/>
    <mergeCell ref="T95:U95"/>
    <mergeCell ref="V95:W95"/>
    <mergeCell ref="AD95:AE95"/>
    <mergeCell ref="AF95:AG95"/>
    <mergeCell ref="AH95:AI95"/>
    <mergeCell ref="AJ95:AK95"/>
    <mergeCell ref="AR97:AS97"/>
    <mergeCell ref="T98:U98"/>
    <mergeCell ref="V98:W98"/>
    <mergeCell ref="AD98:AE98"/>
    <mergeCell ref="AF98:AG98"/>
    <mergeCell ref="AH98:AI98"/>
    <mergeCell ref="AJ98:AK98"/>
    <mergeCell ref="AL98:AM98"/>
    <mergeCell ref="AN98:AO98"/>
    <mergeCell ref="AR98:AS98"/>
    <mergeCell ref="P97:Q98"/>
    <mergeCell ref="R97:S98"/>
    <mergeCell ref="T97:U97"/>
    <mergeCell ref="V97:W97"/>
    <mergeCell ref="AD97:AE97"/>
    <mergeCell ref="AF97:AG97"/>
    <mergeCell ref="AH97:AI97"/>
    <mergeCell ref="AJ97:AK97"/>
    <mergeCell ref="AL97:AM97"/>
    <mergeCell ref="X97:Y97"/>
    <mergeCell ref="Z97:AA97"/>
    <mergeCell ref="X98:Y98"/>
    <mergeCell ref="Z98:AA98"/>
    <mergeCell ref="AB97:AC97"/>
    <mergeCell ref="AB98:AC98"/>
    <mergeCell ref="AR99:AS99"/>
    <mergeCell ref="T100:U100"/>
    <mergeCell ref="V100:W100"/>
    <mergeCell ref="AD100:AE100"/>
    <mergeCell ref="AF100:AG100"/>
    <mergeCell ref="AH100:AI100"/>
    <mergeCell ref="AJ100:AK100"/>
    <mergeCell ref="AL100:AM100"/>
    <mergeCell ref="AN100:AO100"/>
    <mergeCell ref="AR100:AS100"/>
    <mergeCell ref="P99:Q100"/>
    <mergeCell ref="R99:S100"/>
    <mergeCell ref="T99:U99"/>
    <mergeCell ref="V99:W99"/>
    <mergeCell ref="AD99:AE99"/>
    <mergeCell ref="AF99:AG99"/>
    <mergeCell ref="AH99:AI99"/>
    <mergeCell ref="AJ99:AK99"/>
    <mergeCell ref="AL99:AM99"/>
    <mergeCell ref="X99:Y99"/>
    <mergeCell ref="Z99:AA99"/>
    <mergeCell ref="X100:Y100"/>
    <mergeCell ref="Z100:AA100"/>
    <mergeCell ref="AB99:AC99"/>
    <mergeCell ref="AB100:AC100"/>
    <mergeCell ref="AN139:AP139"/>
    <mergeCell ref="F138:G138"/>
    <mergeCell ref="AE138:AG138"/>
    <mergeCell ref="AH138:AJ138"/>
    <mergeCell ref="AK138:AM138"/>
    <mergeCell ref="AN138:AP138"/>
    <mergeCell ref="F141:G141"/>
    <mergeCell ref="AE141:AG141"/>
    <mergeCell ref="AH141:AJ141"/>
    <mergeCell ref="AK141:AM141"/>
    <mergeCell ref="AN141:AP141"/>
    <mergeCell ref="F140:G140"/>
    <mergeCell ref="AE140:AG140"/>
    <mergeCell ref="AH140:AJ140"/>
    <mergeCell ref="AK140:AM140"/>
    <mergeCell ref="AN140:AP140"/>
    <mergeCell ref="S140:T140"/>
    <mergeCell ref="U140:V140"/>
    <mergeCell ref="S141:T141"/>
    <mergeCell ref="U141:V141"/>
    <mergeCell ref="Y140:Z140"/>
    <mergeCell ref="AA140:AB140"/>
    <mergeCell ref="Y141:Z141"/>
    <mergeCell ref="AA141:AB141"/>
    <mergeCell ref="H138:J138"/>
    <mergeCell ref="H139:J139"/>
    <mergeCell ref="H140:J140"/>
    <mergeCell ref="H141:J141"/>
    <mergeCell ref="F139:G139"/>
    <mergeCell ref="AE139:AG139"/>
    <mergeCell ref="O140:P140"/>
    <mergeCell ref="O141:P141"/>
    <mergeCell ref="AH126:AJ126"/>
    <mergeCell ref="AK126:AM126"/>
    <mergeCell ref="AN126:AP126"/>
    <mergeCell ref="AE125:AG125"/>
    <mergeCell ref="AH125:AJ125"/>
    <mergeCell ref="AK125:AM125"/>
    <mergeCell ref="AN125:AP125"/>
    <mergeCell ref="H125:J125"/>
    <mergeCell ref="H126:J126"/>
    <mergeCell ref="AE134:AG134"/>
    <mergeCell ref="AH134:AJ134"/>
    <mergeCell ref="AK134:AM134"/>
    <mergeCell ref="F128:G128"/>
    <mergeCell ref="AE128:AG128"/>
    <mergeCell ref="AH128:AJ128"/>
    <mergeCell ref="AK128:AM128"/>
    <mergeCell ref="AN128:AP128"/>
    <mergeCell ref="F127:G127"/>
    <mergeCell ref="AE127:AG127"/>
    <mergeCell ref="AH127:AJ127"/>
    <mergeCell ref="AK127:AM127"/>
    <mergeCell ref="AN127:AP127"/>
    <mergeCell ref="H127:J127"/>
    <mergeCell ref="H128:J128"/>
    <mergeCell ref="F130:G130"/>
    <mergeCell ref="AE130:AG130"/>
    <mergeCell ref="AH130:AJ130"/>
    <mergeCell ref="AK130:AM130"/>
    <mergeCell ref="AN130:AP130"/>
    <mergeCell ref="F129:G129"/>
    <mergeCell ref="AE129:AG129"/>
    <mergeCell ref="AH129:AJ129"/>
    <mergeCell ref="AK129:AM129"/>
    <mergeCell ref="AN129:AP129"/>
    <mergeCell ref="S130:T130"/>
    <mergeCell ref="U130:V130"/>
    <mergeCell ref="AQ130:AS130"/>
    <mergeCell ref="AW130:AY130"/>
    <mergeCell ref="H129:J129"/>
    <mergeCell ref="H130:J130"/>
    <mergeCell ref="AN134:AP134"/>
    <mergeCell ref="F137:G137"/>
    <mergeCell ref="AE137:AG137"/>
    <mergeCell ref="AH137:AJ137"/>
    <mergeCell ref="AK137:AM137"/>
    <mergeCell ref="AN137:AP137"/>
    <mergeCell ref="F136:G136"/>
    <mergeCell ref="AE136:AG136"/>
    <mergeCell ref="AH136:AJ136"/>
    <mergeCell ref="AK136:AM136"/>
    <mergeCell ref="AN136:AP136"/>
    <mergeCell ref="F132:G132"/>
    <mergeCell ref="AE132:AG132"/>
    <mergeCell ref="AH132:AJ132"/>
    <mergeCell ref="AK132:AM132"/>
    <mergeCell ref="AN132:AP132"/>
    <mergeCell ref="F131:G131"/>
    <mergeCell ref="AE131:AG131"/>
    <mergeCell ref="AH131:AJ131"/>
    <mergeCell ref="AK131:AM131"/>
    <mergeCell ref="F135:G135"/>
    <mergeCell ref="AW133:AY133"/>
    <mergeCell ref="AW134:AY134"/>
    <mergeCell ref="AW135:AY135"/>
    <mergeCell ref="AW136:AY136"/>
    <mergeCell ref="AW137:AY137"/>
    <mergeCell ref="AE135:AG135"/>
    <mergeCell ref="AH135:AJ135"/>
    <mergeCell ref="AK135:AM135"/>
    <mergeCell ref="AN135:AP135"/>
    <mergeCell ref="F134:G134"/>
    <mergeCell ref="AQ168:AR168"/>
    <mergeCell ref="AS168:AU168"/>
    <mergeCell ref="AB169:AC169"/>
    <mergeCell ref="AG169:AH169"/>
    <mergeCell ref="AL169:AM169"/>
    <mergeCell ref="AQ169:AR169"/>
    <mergeCell ref="AS169:AU169"/>
    <mergeCell ref="AB168:AC168"/>
    <mergeCell ref="AG168:AH168"/>
    <mergeCell ref="AL168:AM168"/>
    <mergeCell ref="AB158:AC158"/>
    <mergeCell ref="AG158:AH158"/>
    <mergeCell ref="AL158:AM158"/>
    <mergeCell ref="AQ158:AR158"/>
    <mergeCell ref="AS158:AU158"/>
    <mergeCell ref="AL157:AM157"/>
    <mergeCell ref="AB160:AC160"/>
    <mergeCell ref="AG160:AH160"/>
    <mergeCell ref="AL160:AM160"/>
    <mergeCell ref="AQ160:AR160"/>
    <mergeCell ref="AS160:AU160"/>
    <mergeCell ref="AB159:AC159"/>
    <mergeCell ref="AG159:AH159"/>
    <mergeCell ref="AB166:AC166"/>
    <mergeCell ref="AG166:AH166"/>
    <mergeCell ref="AB165:AC165"/>
    <mergeCell ref="AQ170:AR170"/>
    <mergeCell ref="AS170:AU170"/>
    <mergeCell ref="AB171:AC171"/>
    <mergeCell ref="A199:AP199"/>
    <mergeCell ref="A200:AP200"/>
    <mergeCell ref="A201:AP201"/>
    <mergeCell ref="A202:AP202"/>
    <mergeCell ref="AS180:AU180"/>
    <mergeCell ref="A181:AA181"/>
    <mergeCell ref="AQ180:AR180"/>
    <mergeCell ref="AL180:AM180"/>
    <mergeCell ref="AB179:AC179"/>
    <mergeCell ref="AB180:AC180"/>
    <mergeCell ref="V173:X173"/>
    <mergeCell ref="V174:X174"/>
    <mergeCell ref="V175:X175"/>
    <mergeCell ref="V176:X176"/>
    <mergeCell ref="V177:X177"/>
    <mergeCell ref="V178:X178"/>
    <mergeCell ref="V179:X179"/>
    <mergeCell ref="V180:X180"/>
    <mergeCell ref="AD180:AF180"/>
    <mergeCell ref="AB173:AC173"/>
    <mergeCell ref="AG173:AH173"/>
    <mergeCell ref="AL173:AM173"/>
    <mergeCell ref="AQ173:AR173"/>
    <mergeCell ref="AS173:AU173"/>
    <mergeCell ref="AB172:AC172"/>
    <mergeCell ref="AG172:AH172"/>
    <mergeCell ref="AL172:AM172"/>
    <mergeCell ref="AG174:AH174"/>
    <mergeCell ref="AB162:AC162"/>
    <mergeCell ref="AG162:AH162"/>
    <mergeCell ref="AL162:AM162"/>
    <mergeCell ref="AB161:AC161"/>
    <mergeCell ref="AB170:AC170"/>
    <mergeCell ref="AG170:AH170"/>
    <mergeCell ref="AL170:AM170"/>
    <mergeCell ref="AQ172:AR172"/>
    <mergeCell ref="AS172:AU172"/>
    <mergeCell ref="AB154:AC154"/>
    <mergeCell ref="AG154:AH154"/>
    <mergeCell ref="AL154:AM154"/>
    <mergeCell ref="AQ154:AR154"/>
    <mergeCell ref="AS154:AU154"/>
    <mergeCell ref="AB156:AC156"/>
    <mergeCell ref="AG156:AH156"/>
    <mergeCell ref="AL156:AM156"/>
    <mergeCell ref="AQ156:AR156"/>
    <mergeCell ref="AS156:AU156"/>
    <mergeCell ref="AB155:AC155"/>
    <mergeCell ref="AG155:AH155"/>
    <mergeCell ref="AL155:AM155"/>
    <mergeCell ref="AG161:AH161"/>
    <mergeCell ref="AL161:AM161"/>
    <mergeCell ref="AB164:AC164"/>
    <mergeCell ref="AG164:AH164"/>
    <mergeCell ref="AB163:AC163"/>
    <mergeCell ref="AG163:AH163"/>
    <mergeCell ref="AL163:AM163"/>
    <mergeCell ref="AB167:AC167"/>
    <mergeCell ref="AG167:AH167"/>
    <mergeCell ref="AL167:AM167"/>
    <mergeCell ref="BI114:BJ114"/>
    <mergeCell ref="AQ178:AR178"/>
    <mergeCell ref="AS178:AU178"/>
    <mergeCell ref="AB178:AC178"/>
    <mergeCell ref="AG178:AH178"/>
    <mergeCell ref="D116:E116"/>
    <mergeCell ref="D117:E117"/>
    <mergeCell ref="D118:E118"/>
    <mergeCell ref="AQ176:AR176"/>
    <mergeCell ref="AS176:AU176"/>
    <mergeCell ref="AB177:AC177"/>
    <mergeCell ref="AG177:AH177"/>
    <mergeCell ref="AL177:AM177"/>
    <mergeCell ref="AQ177:AR177"/>
    <mergeCell ref="AS177:AU177"/>
    <mergeCell ref="AB176:AC176"/>
    <mergeCell ref="AG176:AH176"/>
    <mergeCell ref="AL176:AM176"/>
    <mergeCell ref="AQ174:AR174"/>
    <mergeCell ref="AS174:AU174"/>
    <mergeCell ref="AB175:AC175"/>
    <mergeCell ref="AG175:AH175"/>
    <mergeCell ref="AL175:AM175"/>
    <mergeCell ref="AQ175:AR175"/>
    <mergeCell ref="AS175:AU175"/>
    <mergeCell ref="AB174:AC174"/>
    <mergeCell ref="AQ171:AR171"/>
    <mergeCell ref="AS171:AU171"/>
    <mergeCell ref="Y114:Z114"/>
    <mergeCell ref="AA114:AB114"/>
    <mergeCell ref="AC114:AD114"/>
    <mergeCell ref="D154:F154"/>
    <mergeCell ref="A3:C3"/>
    <mergeCell ref="D3:R3"/>
    <mergeCell ref="X3:Z3"/>
    <mergeCell ref="A7:C10"/>
    <mergeCell ref="D7:W7"/>
    <mergeCell ref="D8:F8"/>
    <mergeCell ref="G8:I8"/>
    <mergeCell ref="K8:M8"/>
    <mergeCell ref="N8:P8"/>
    <mergeCell ref="R8:T8"/>
    <mergeCell ref="U8:V8"/>
    <mergeCell ref="D9:F9"/>
    <mergeCell ref="G9:I9"/>
    <mergeCell ref="K9:M9"/>
    <mergeCell ref="N9:P9"/>
    <mergeCell ref="R9:T9"/>
    <mergeCell ref="U9:V9"/>
    <mergeCell ref="D10:F10"/>
    <mergeCell ref="G10:I10"/>
    <mergeCell ref="K10:M10"/>
    <mergeCell ref="N10:P10"/>
    <mergeCell ref="R10:T10"/>
    <mergeCell ref="U10:V10"/>
    <mergeCell ref="A11:C12"/>
    <mergeCell ref="D11:F12"/>
    <mergeCell ref="R11:T11"/>
    <mergeCell ref="U11:V11"/>
    <mergeCell ref="A15:C18"/>
    <mergeCell ref="D15:W15"/>
    <mergeCell ref="D16:F16"/>
    <mergeCell ref="G16:I16"/>
    <mergeCell ref="K16:M16"/>
    <mergeCell ref="N16:P16"/>
    <mergeCell ref="R16:T16"/>
    <mergeCell ref="U16:V16"/>
    <mergeCell ref="D17:F17"/>
    <mergeCell ref="G17:I17"/>
    <mergeCell ref="K17:M17"/>
    <mergeCell ref="N17:P17"/>
    <mergeCell ref="R17:T17"/>
    <mergeCell ref="U17:V17"/>
    <mergeCell ref="D18:F18"/>
    <mergeCell ref="G18:I18"/>
    <mergeCell ref="K18:M18"/>
    <mergeCell ref="N18:P18"/>
    <mergeCell ref="R18:T18"/>
    <mergeCell ref="U18:V18"/>
    <mergeCell ref="A19:C20"/>
    <mergeCell ref="D19:F20"/>
    <mergeCell ref="R19:T19"/>
    <mergeCell ref="U19:V19"/>
    <mergeCell ref="A23:C26"/>
    <mergeCell ref="D23:W23"/>
    <mergeCell ref="D24:F24"/>
    <mergeCell ref="G24:I24"/>
    <mergeCell ref="K24:M24"/>
    <mergeCell ref="N24:P24"/>
    <mergeCell ref="R24:T24"/>
    <mergeCell ref="U24:V24"/>
    <mergeCell ref="D25:F25"/>
    <mergeCell ref="G25:I25"/>
    <mergeCell ref="K25:M25"/>
    <mergeCell ref="N25:P25"/>
    <mergeCell ref="R25:T25"/>
    <mergeCell ref="U25:V25"/>
    <mergeCell ref="D26:F26"/>
    <mergeCell ref="G26:I26"/>
    <mergeCell ref="K26:M26"/>
    <mergeCell ref="N26:P26"/>
    <mergeCell ref="R26:T26"/>
    <mergeCell ref="U26:V26"/>
    <mergeCell ref="A40:C40"/>
    <mergeCell ref="D40:G40"/>
    <mergeCell ref="H40:L40"/>
    <mergeCell ref="M40:Q40"/>
    <mergeCell ref="R40:U40"/>
    <mergeCell ref="A27:C28"/>
    <mergeCell ref="D27:F28"/>
    <mergeCell ref="R27:T27"/>
    <mergeCell ref="U27:V27"/>
    <mergeCell ref="A31:C31"/>
    <mergeCell ref="D31:G31"/>
    <mergeCell ref="H31:L31"/>
    <mergeCell ref="M31:Q31"/>
    <mergeCell ref="A32:C32"/>
    <mergeCell ref="D32:G32"/>
    <mergeCell ref="H32:L32"/>
    <mergeCell ref="M32:Q32"/>
    <mergeCell ref="A33:C33"/>
    <mergeCell ref="D33:G33"/>
    <mergeCell ref="H33:L33"/>
    <mergeCell ref="M33:Q33"/>
    <mergeCell ref="A37:C38"/>
    <mergeCell ref="D37:G38"/>
    <mergeCell ref="H37:L38"/>
    <mergeCell ref="M37:Q38"/>
    <mergeCell ref="R37:U38"/>
    <mergeCell ref="A39:C39"/>
    <mergeCell ref="D39:G39"/>
    <mergeCell ref="H39:L39"/>
    <mergeCell ref="M39:Q39"/>
    <mergeCell ref="R39:U39"/>
    <mergeCell ref="C53:C54"/>
    <mergeCell ref="C51:C52"/>
    <mergeCell ref="C49:C50"/>
    <mergeCell ref="C47:C48"/>
    <mergeCell ref="X44:AA45"/>
    <mergeCell ref="X46:AA46"/>
    <mergeCell ref="X47:Y47"/>
    <mergeCell ref="Z47:AA47"/>
    <mergeCell ref="X48:Y48"/>
    <mergeCell ref="Z48:AA48"/>
    <mergeCell ref="X49:Y49"/>
    <mergeCell ref="Z49:AA49"/>
    <mergeCell ref="X50:Y50"/>
    <mergeCell ref="Z50:AA50"/>
    <mergeCell ref="X51:Y51"/>
    <mergeCell ref="Z51:AA51"/>
    <mergeCell ref="X52:Y52"/>
    <mergeCell ref="Z52:AA52"/>
    <mergeCell ref="X53:Y53"/>
    <mergeCell ref="Z53:AA53"/>
    <mergeCell ref="X54:Y54"/>
    <mergeCell ref="Z54:AA54"/>
    <mergeCell ref="H49:I50"/>
    <mergeCell ref="F44:K44"/>
    <mergeCell ref="F47:G48"/>
    <mergeCell ref="J47:K48"/>
    <mergeCell ref="F49:G50"/>
    <mergeCell ref="J49:K50"/>
    <mergeCell ref="F51:G52"/>
    <mergeCell ref="J51:K52"/>
    <mergeCell ref="F53:G54"/>
    <mergeCell ref="J53:K54"/>
    <mergeCell ref="X55:Y55"/>
    <mergeCell ref="Z55:AA55"/>
    <mergeCell ref="X56:Y56"/>
    <mergeCell ref="Z56:AA56"/>
    <mergeCell ref="X57:Y57"/>
    <mergeCell ref="Z57:AA57"/>
    <mergeCell ref="X58:Y58"/>
    <mergeCell ref="Z58:AA58"/>
    <mergeCell ref="X59:Y59"/>
    <mergeCell ref="Z59:AA59"/>
    <mergeCell ref="X60:Y60"/>
    <mergeCell ref="Z60:AA60"/>
    <mergeCell ref="X61:Y61"/>
    <mergeCell ref="Z61:AA61"/>
    <mergeCell ref="X62:Y62"/>
    <mergeCell ref="Z62:AA62"/>
    <mergeCell ref="X63:Y63"/>
    <mergeCell ref="Z63:AA63"/>
    <mergeCell ref="X67:Y67"/>
    <mergeCell ref="Z67:AA67"/>
    <mergeCell ref="X68:Y68"/>
    <mergeCell ref="Z68:AA68"/>
    <mergeCell ref="X69:Y69"/>
    <mergeCell ref="Z69:AA69"/>
    <mergeCell ref="X70:Y70"/>
    <mergeCell ref="Z70:AA70"/>
    <mergeCell ref="X71:Y71"/>
    <mergeCell ref="Z71:AA71"/>
    <mergeCell ref="X72:Y72"/>
    <mergeCell ref="Z72:AA72"/>
    <mergeCell ref="X73:Y73"/>
    <mergeCell ref="Z73:AA73"/>
    <mergeCell ref="X74:Y74"/>
    <mergeCell ref="Z74:AA74"/>
    <mergeCell ref="X75:Y75"/>
    <mergeCell ref="Z75:AA75"/>
    <mergeCell ref="X79:Y79"/>
    <mergeCell ref="Z79:AA79"/>
    <mergeCell ref="X80:Y80"/>
    <mergeCell ref="Z80:AA80"/>
    <mergeCell ref="X81:Y81"/>
    <mergeCell ref="Z81:AA81"/>
    <mergeCell ref="X82:Y82"/>
    <mergeCell ref="Z82:AA82"/>
    <mergeCell ref="X83:Y83"/>
    <mergeCell ref="Z83:AA83"/>
    <mergeCell ref="X84:Y84"/>
    <mergeCell ref="Z84:AA84"/>
    <mergeCell ref="X85:Y85"/>
    <mergeCell ref="Z85:AA85"/>
    <mergeCell ref="X86:Y86"/>
    <mergeCell ref="Z86:AA86"/>
    <mergeCell ref="X87:Y87"/>
    <mergeCell ref="Z87:AA87"/>
    <mergeCell ref="AB51:AC51"/>
    <mergeCell ref="AB52:AC52"/>
    <mergeCell ref="AB53:AC53"/>
    <mergeCell ref="AB54:AC54"/>
    <mergeCell ref="X88:Y88"/>
    <mergeCell ref="Z88:AA88"/>
    <mergeCell ref="X89:Y89"/>
    <mergeCell ref="Z89:AA89"/>
    <mergeCell ref="X90:Y90"/>
    <mergeCell ref="Z90:AA90"/>
    <mergeCell ref="X91:Y91"/>
    <mergeCell ref="Z91:AA91"/>
    <mergeCell ref="X92:Y92"/>
    <mergeCell ref="Z92:AA92"/>
    <mergeCell ref="X93:Y93"/>
    <mergeCell ref="Z93:AA93"/>
    <mergeCell ref="AB67:AC67"/>
    <mergeCell ref="AB68:AC68"/>
    <mergeCell ref="AB69:AC69"/>
    <mergeCell ref="AB70:AC70"/>
    <mergeCell ref="AB71:AC71"/>
    <mergeCell ref="AB72:AC72"/>
    <mergeCell ref="AB73:AC73"/>
    <mergeCell ref="AB74:AC74"/>
    <mergeCell ref="AB75:AC75"/>
    <mergeCell ref="AB55:AC55"/>
    <mergeCell ref="AB56:AC56"/>
    <mergeCell ref="AB57:AC57"/>
    <mergeCell ref="AB58:AC58"/>
    <mergeCell ref="AB59:AC59"/>
    <mergeCell ref="AB60:AC60"/>
    <mergeCell ref="AB61:AC61"/>
    <mergeCell ref="AB85:AC85"/>
    <mergeCell ref="AB86:AC86"/>
    <mergeCell ref="AB87:AC87"/>
    <mergeCell ref="AB88:AC88"/>
    <mergeCell ref="AB89:AC89"/>
    <mergeCell ref="AB90:AC90"/>
    <mergeCell ref="AB91:AC91"/>
    <mergeCell ref="AB92:AC92"/>
    <mergeCell ref="AB93:AC93"/>
    <mergeCell ref="AB76:AC76"/>
    <mergeCell ref="AB77:AC77"/>
    <mergeCell ref="AB78:AC78"/>
    <mergeCell ref="AB79:AC79"/>
    <mergeCell ref="AB80:AC80"/>
    <mergeCell ref="AB81:AC81"/>
    <mergeCell ref="AB82:AC82"/>
    <mergeCell ref="AB83:AC83"/>
    <mergeCell ref="AB84:AC84"/>
    <mergeCell ref="C81:C82"/>
    <mergeCell ref="C83:C84"/>
    <mergeCell ref="C85:C86"/>
    <mergeCell ref="C87:C88"/>
    <mergeCell ref="C89:C90"/>
    <mergeCell ref="C91:C92"/>
    <mergeCell ref="C93:C94"/>
    <mergeCell ref="C95:C96"/>
    <mergeCell ref="C97:C98"/>
    <mergeCell ref="C99:C100"/>
    <mergeCell ref="C101:C102"/>
    <mergeCell ref="C103:C104"/>
    <mergeCell ref="C105:C106"/>
    <mergeCell ref="AB44:AC45"/>
    <mergeCell ref="AB46:AC46"/>
    <mergeCell ref="AB47:AC47"/>
    <mergeCell ref="AB48:AC48"/>
    <mergeCell ref="C55:C56"/>
    <mergeCell ref="C57:C58"/>
    <mergeCell ref="C59:C60"/>
    <mergeCell ref="C61:C62"/>
    <mergeCell ref="C63:C64"/>
    <mergeCell ref="C65:C66"/>
    <mergeCell ref="C67:C68"/>
    <mergeCell ref="C69:C70"/>
    <mergeCell ref="C71:C72"/>
    <mergeCell ref="C73:C74"/>
    <mergeCell ref="C75:C76"/>
    <mergeCell ref="C77:C78"/>
    <mergeCell ref="C79:C80"/>
    <mergeCell ref="AB101:AC101"/>
    <mergeCell ref="AB102:AC102"/>
    <mergeCell ref="D164:F164"/>
    <mergeCell ref="D169:F169"/>
    <mergeCell ref="D136:E136"/>
    <mergeCell ref="D137:E137"/>
    <mergeCell ref="D138:E138"/>
    <mergeCell ref="D139:E139"/>
    <mergeCell ref="D140:E140"/>
    <mergeCell ref="D141:E141"/>
    <mergeCell ref="D142:E142"/>
    <mergeCell ref="D143:E143"/>
    <mergeCell ref="D144:E144"/>
    <mergeCell ref="D149:F149"/>
    <mergeCell ref="D119:E119"/>
    <mergeCell ref="D120:E120"/>
    <mergeCell ref="D121:E121"/>
    <mergeCell ref="D122:E122"/>
    <mergeCell ref="D123:E123"/>
    <mergeCell ref="D124:E124"/>
    <mergeCell ref="D125:E125"/>
    <mergeCell ref="D126:E126"/>
    <mergeCell ref="D127:E127"/>
    <mergeCell ref="D128:E128"/>
    <mergeCell ref="D129:E129"/>
    <mergeCell ref="D130:E130"/>
    <mergeCell ref="D131:E131"/>
    <mergeCell ref="D132:E132"/>
    <mergeCell ref="D133:E133"/>
    <mergeCell ref="D155:F155"/>
    <mergeCell ref="D165:F165"/>
    <mergeCell ref="F125:G125"/>
    <mergeCell ref="F121:G121"/>
    <mergeCell ref="F119:G119"/>
    <mergeCell ref="M116:N116"/>
    <mergeCell ref="M117:N117"/>
    <mergeCell ref="M118:N118"/>
    <mergeCell ref="M119:N119"/>
    <mergeCell ref="M120:N120"/>
    <mergeCell ref="K114:L114"/>
    <mergeCell ref="M115:N115"/>
    <mergeCell ref="D113:E113"/>
    <mergeCell ref="D114:E114"/>
    <mergeCell ref="M112:R112"/>
    <mergeCell ref="S112:X112"/>
    <mergeCell ref="Y112:AD112"/>
    <mergeCell ref="M113:N113"/>
    <mergeCell ref="O113:P113"/>
    <mergeCell ref="Q113:R113"/>
    <mergeCell ref="S113:T113"/>
    <mergeCell ref="U113:V113"/>
    <mergeCell ref="W113:X113"/>
    <mergeCell ref="Y113:Z113"/>
    <mergeCell ref="AA113:AB113"/>
    <mergeCell ref="AC113:AD113"/>
    <mergeCell ref="D111:E112"/>
    <mergeCell ref="F111:G112"/>
    <mergeCell ref="H111:J112"/>
    <mergeCell ref="M111:AD111"/>
    <mergeCell ref="K113:L113"/>
    <mergeCell ref="M114:N114"/>
    <mergeCell ref="O114:P114"/>
    <mergeCell ref="Q114:R114"/>
    <mergeCell ref="S114:T114"/>
    <mergeCell ref="U114:V114"/>
    <mergeCell ref="W114:X114"/>
    <mergeCell ref="M153:O153"/>
    <mergeCell ref="P153:R153"/>
    <mergeCell ref="D147:F147"/>
    <mergeCell ref="J147:L147"/>
    <mergeCell ref="M147:O147"/>
    <mergeCell ref="P147:R147"/>
    <mergeCell ref="K141:L141"/>
    <mergeCell ref="K142:L142"/>
    <mergeCell ref="K143:L143"/>
    <mergeCell ref="K140:L140"/>
    <mergeCell ref="M126:N126"/>
    <mergeCell ref="M127:N127"/>
    <mergeCell ref="M128:N128"/>
    <mergeCell ref="M129:N129"/>
    <mergeCell ref="M130:N130"/>
    <mergeCell ref="M121:N121"/>
    <mergeCell ref="M122:N122"/>
    <mergeCell ref="M123:N123"/>
    <mergeCell ref="M124:N124"/>
    <mergeCell ref="M125:N125"/>
    <mergeCell ref="D134:E134"/>
    <mergeCell ref="D135:E135"/>
    <mergeCell ref="H142:J142"/>
    <mergeCell ref="H143:J143"/>
    <mergeCell ref="H144:J144"/>
    <mergeCell ref="M131:N131"/>
    <mergeCell ref="M132:N132"/>
    <mergeCell ref="M133:N133"/>
    <mergeCell ref="M134:N134"/>
    <mergeCell ref="M135:N135"/>
    <mergeCell ref="M136:N136"/>
    <mergeCell ref="H136:J136"/>
    <mergeCell ref="J155:L155"/>
    <mergeCell ref="M155:O155"/>
    <mergeCell ref="P155:R155"/>
    <mergeCell ref="D156:F156"/>
    <mergeCell ref="J156:L156"/>
    <mergeCell ref="M156:O156"/>
    <mergeCell ref="P156:R156"/>
    <mergeCell ref="D157:F157"/>
    <mergeCell ref="J157:L157"/>
    <mergeCell ref="M157:O157"/>
    <mergeCell ref="P157:R157"/>
    <mergeCell ref="D158:F158"/>
    <mergeCell ref="J158:L158"/>
    <mergeCell ref="M158:O158"/>
    <mergeCell ref="P158:R158"/>
    <mergeCell ref="J149:L149"/>
    <mergeCell ref="M149:O149"/>
    <mergeCell ref="P149:R149"/>
    <mergeCell ref="D150:F150"/>
    <mergeCell ref="J150:L150"/>
    <mergeCell ref="M150:O150"/>
    <mergeCell ref="P150:R150"/>
    <mergeCell ref="D151:F151"/>
    <mergeCell ref="J151:L151"/>
    <mergeCell ref="M151:O151"/>
    <mergeCell ref="P151:R151"/>
    <mergeCell ref="D152:F152"/>
    <mergeCell ref="J152:L152"/>
    <mergeCell ref="M152:O152"/>
    <mergeCell ref="P152:R152"/>
    <mergeCell ref="D153:F153"/>
    <mergeCell ref="J153:L153"/>
    <mergeCell ref="J165:L165"/>
    <mergeCell ref="M165:O165"/>
    <mergeCell ref="P165:R165"/>
    <mergeCell ref="D166:F166"/>
    <mergeCell ref="J166:L166"/>
    <mergeCell ref="M166:O166"/>
    <mergeCell ref="P166:R166"/>
    <mergeCell ref="D167:F167"/>
    <mergeCell ref="J167:L167"/>
    <mergeCell ref="M167:O167"/>
    <mergeCell ref="P167:R167"/>
    <mergeCell ref="D168:F168"/>
    <mergeCell ref="J168:L168"/>
    <mergeCell ref="M168:O168"/>
    <mergeCell ref="P168:R168"/>
    <mergeCell ref="J159:L159"/>
    <mergeCell ref="M159:O159"/>
    <mergeCell ref="P159:R159"/>
    <mergeCell ref="D160:F160"/>
    <mergeCell ref="J160:L160"/>
    <mergeCell ref="M160:O160"/>
    <mergeCell ref="P160:R160"/>
    <mergeCell ref="D161:F161"/>
    <mergeCell ref="J161:L161"/>
    <mergeCell ref="M161:O161"/>
    <mergeCell ref="P161:R161"/>
    <mergeCell ref="D162:F162"/>
    <mergeCell ref="J162:L162"/>
    <mergeCell ref="M162:O162"/>
    <mergeCell ref="P162:R162"/>
    <mergeCell ref="D163:F163"/>
    <mergeCell ref="D159:F159"/>
    <mergeCell ref="D170:F170"/>
    <mergeCell ref="J170:L170"/>
    <mergeCell ref="M170:O170"/>
    <mergeCell ref="P170:R170"/>
    <mergeCell ref="D171:F171"/>
    <mergeCell ref="J171:L171"/>
    <mergeCell ref="M171:O171"/>
    <mergeCell ref="P171:R171"/>
    <mergeCell ref="D172:F172"/>
    <mergeCell ref="J172:L172"/>
    <mergeCell ref="M172:O172"/>
    <mergeCell ref="P172:R172"/>
    <mergeCell ref="D173:F173"/>
    <mergeCell ref="J173:L173"/>
    <mergeCell ref="M173:O173"/>
    <mergeCell ref="P173:R173"/>
    <mergeCell ref="G172:I172"/>
    <mergeCell ref="G173:I173"/>
    <mergeCell ref="D174:F174"/>
    <mergeCell ref="J174:L174"/>
    <mergeCell ref="M174:O174"/>
    <mergeCell ref="P174:R174"/>
    <mergeCell ref="D175:F175"/>
    <mergeCell ref="J175:L175"/>
    <mergeCell ref="M175:O175"/>
    <mergeCell ref="P175:R175"/>
    <mergeCell ref="D176:F176"/>
    <mergeCell ref="J176:L176"/>
    <mergeCell ref="M176:O176"/>
    <mergeCell ref="P176:R176"/>
    <mergeCell ref="D177:F177"/>
    <mergeCell ref="J177:L177"/>
    <mergeCell ref="M177:O177"/>
    <mergeCell ref="P177:R177"/>
    <mergeCell ref="D178:F178"/>
    <mergeCell ref="J178:L178"/>
    <mergeCell ref="M178:O178"/>
    <mergeCell ref="P178:R178"/>
    <mergeCell ref="G174:I174"/>
    <mergeCell ref="G175:I175"/>
    <mergeCell ref="G176:I176"/>
    <mergeCell ref="G177:I177"/>
    <mergeCell ref="G178:I178"/>
    <mergeCell ref="D179:F179"/>
    <mergeCell ref="J179:L179"/>
    <mergeCell ref="M179:O179"/>
    <mergeCell ref="P179:R179"/>
    <mergeCell ref="D180:F180"/>
    <mergeCell ref="J180:L180"/>
    <mergeCell ref="M180:O180"/>
    <mergeCell ref="P180:R180"/>
    <mergeCell ref="G147:I147"/>
    <mergeCell ref="G149:I149"/>
    <mergeCell ref="G150:I150"/>
    <mergeCell ref="G151:I151"/>
    <mergeCell ref="G152:I152"/>
    <mergeCell ref="G153:I153"/>
    <mergeCell ref="G154:I154"/>
    <mergeCell ref="G155:I155"/>
    <mergeCell ref="G156:I156"/>
    <mergeCell ref="G157:I157"/>
    <mergeCell ref="G158:I158"/>
    <mergeCell ref="G159:I159"/>
    <mergeCell ref="G160:I160"/>
    <mergeCell ref="G161:I161"/>
    <mergeCell ref="G162:I162"/>
    <mergeCell ref="G163:I163"/>
    <mergeCell ref="G164:I164"/>
    <mergeCell ref="G165:I165"/>
    <mergeCell ref="G166:I166"/>
    <mergeCell ref="G167:I167"/>
    <mergeCell ref="G168:I168"/>
    <mergeCell ref="G169:I169"/>
    <mergeCell ref="G170:I170"/>
    <mergeCell ref="G171:I171"/>
    <mergeCell ref="G179:I179"/>
    <mergeCell ref="G180:I180"/>
    <mergeCell ref="S147:U148"/>
    <mergeCell ref="S149:U149"/>
    <mergeCell ref="S150:U150"/>
    <mergeCell ref="AB107:AC108"/>
    <mergeCell ref="K115:L115"/>
    <mergeCell ref="D115:E115"/>
    <mergeCell ref="K116:L116"/>
    <mergeCell ref="K117:L117"/>
    <mergeCell ref="K118:L118"/>
    <mergeCell ref="K119:L119"/>
    <mergeCell ref="K120:L120"/>
    <mergeCell ref="K121:L121"/>
    <mergeCell ref="K122:L122"/>
    <mergeCell ref="K123:L123"/>
    <mergeCell ref="K124:L124"/>
    <mergeCell ref="K125:L125"/>
    <mergeCell ref="K126:L126"/>
    <mergeCell ref="K127:L127"/>
    <mergeCell ref="K128:L128"/>
    <mergeCell ref="K129:L129"/>
    <mergeCell ref="K130:L130"/>
    <mergeCell ref="K131:L131"/>
    <mergeCell ref="K132:L132"/>
    <mergeCell ref="K133:L133"/>
    <mergeCell ref="K134:L134"/>
    <mergeCell ref="K135:L135"/>
    <mergeCell ref="K136:L136"/>
    <mergeCell ref="K137:L137"/>
    <mergeCell ref="K138:L138"/>
    <mergeCell ref="K139:L139"/>
    <mergeCell ref="M137:N137"/>
    <mergeCell ref="M138:N138"/>
    <mergeCell ref="M139:N139"/>
    <mergeCell ref="M140:N140"/>
    <mergeCell ref="M141:N141"/>
    <mergeCell ref="M142:N142"/>
    <mergeCell ref="M143:N143"/>
    <mergeCell ref="O115:P115"/>
    <mergeCell ref="O116:P116"/>
    <mergeCell ref="O117:P117"/>
    <mergeCell ref="O118:P118"/>
    <mergeCell ref="O119:P119"/>
    <mergeCell ref="O120:P120"/>
    <mergeCell ref="O121:P121"/>
    <mergeCell ref="O122:P122"/>
    <mergeCell ref="O123:P123"/>
    <mergeCell ref="O124:P124"/>
    <mergeCell ref="O125:P125"/>
    <mergeCell ref="O126:P126"/>
    <mergeCell ref="O127:P127"/>
    <mergeCell ref="O128:P128"/>
    <mergeCell ref="O129:P129"/>
    <mergeCell ref="O130:P130"/>
    <mergeCell ref="O131:P131"/>
    <mergeCell ref="O132:P132"/>
    <mergeCell ref="O133:P133"/>
    <mergeCell ref="O134:P134"/>
    <mergeCell ref="O135:P135"/>
    <mergeCell ref="O136:P136"/>
    <mergeCell ref="O137:P137"/>
    <mergeCell ref="O138:P138"/>
    <mergeCell ref="O139:P139"/>
    <mergeCell ref="O142:P142"/>
    <mergeCell ref="O143:P143"/>
    <mergeCell ref="Q115:R115"/>
    <mergeCell ref="Q116:R116"/>
    <mergeCell ref="Q117:R117"/>
    <mergeCell ref="Q118:R118"/>
    <mergeCell ref="Q119:R119"/>
    <mergeCell ref="Q120:R120"/>
    <mergeCell ref="Q121:R121"/>
    <mergeCell ref="Q122:R122"/>
    <mergeCell ref="Q123:R123"/>
    <mergeCell ref="Q124:R124"/>
    <mergeCell ref="Q125:R125"/>
    <mergeCell ref="Q126:R126"/>
    <mergeCell ref="Q127:R127"/>
    <mergeCell ref="Q128:R128"/>
    <mergeCell ref="Q129:R129"/>
    <mergeCell ref="Q130:R130"/>
    <mergeCell ref="Q131:R131"/>
    <mergeCell ref="Q132:R132"/>
    <mergeCell ref="Q133:R133"/>
    <mergeCell ref="Q134:R134"/>
    <mergeCell ref="Q135:R135"/>
    <mergeCell ref="Q136:R136"/>
    <mergeCell ref="Q140:R140"/>
    <mergeCell ref="Q141:R141"/>
    <mergeCell ref="Q142:R142"/>
    <mergeCell ref="Q143:R143"/>
    <mergeCell ref="U133:V133"/>
    <mergeCell ref="S134:T134"/>
    <mergeCell ref="U134:V134"/>
    <mergeCell ref="S135:T135"/>
    <mergeCell ref="U135:V135"/>
    <mergeCell ref="S136:T136"/>
    <mergeCell ref="U136:V136"/>
    <mergeCell ref="S137:T137"/>
    <mergeCell ref="U137:V137"/>
    <mergeCell ref="S115:T115"/>
    <mergeCell ref="U115:V115"/>
    <mergeCell ref="S116:T116"/>
    <mergeCell ref="U116:V116"/>
    <mergeCell ref="S117:T117"/>
    <mergeCell ref="U117:V117"/>
    <mergeCell ref="S118:T118"/>
    <mergeCell ref="U118:V118"/>
    <mergeCell ref="S119:T119"/>
    <mergeCell ref="U119:V119"/>
    <mergeCell ref="S120:T120"/>
    <mergeCell ref="U120:V120"/>
    <mergeCell ref="S121:T121"/>
    <mergeCell ref="U121:V121"/>
    <mergeCell ref="S122:T122"/>
    <mergeCell ref="U122:V122"/>
    <mergeCell ref="S123:T123"/>
    <mergeCell ref="U123:V123"/>
    <mergeCell ref="U127:V127"/>
    <mergeCell ref="S128:T128"/>
    <mergeCell ref="U128:V128"/>
    <mergeCell ref="S129:T129"/>
    <mergeCell ref="U129:V129"/>
    <mergeCell ref="S138:T138"/>
    <mergeCell ref="U138:V138"/>
    <mergeCell ref="S139:T139"/>
    <mergeCell ref="U139:V139"/>
    <mergeCell ref="Q137:R137"/>
    <mergeCell ref="Q138:R138"/>
    <mergeCell ref="Q139:R139"/>
    <mergeCell ref="W115:X115"/>
    <mergeCell ref="W116:X116"/>
    <mergeCell ref="W117:X117"/>
    <mergeCell ref="W118:X118"/>
    <mergeCell ref="W119:X119"/>
    <mergeCell ref="W120:X120"/>
    <mergeCell ref="W121:X121"/>
    <mergeCell ref="W122:X122"/>
    <mergeCell ref="W123:X123"/>
    <mergeCell ref="W124:X124"/>
    <mergeCell ref="W125:X125"/>
    <mergeCell ref="W126:X126"/>
    <mergeCell ref="W127:X127"/>
    <mergeCell ref="W128:X128"/>
    <mergeCell ref="W129:X129"/>
    <mergeCell ref="W130:X130"/>
    <mergeCell ref="W131:X131"/>
    <mergeCell ref="S124:T124"/>
    <mergeCell ref="U124:V124"/>
    <mergeCell ref="S125:T125"/>
    <mergeCell ref="U125:V125"/>
    <mergeCell ref="S126:T126"/>
    <mergeCell ref="U126:V126"/>
    <mergeCell ref="S127:T127"/>
    <mergeCell ref="S133:T133"/>
    <mergeCell ref="Y124:Z124"/>
    <mergeCell ref="AA124:AB124"/>
    <mergeCell ref="Y125:Z125"/>
    <mergeCell ref="AA125:AB125"/>
    <mergeCell ref="Y126:Z126"/>
    <mergeCell ref="AA126:AB126"/>
    <mergeCell ref="Y127:Z127"/>
    <mergeCell ref="AA127:AB127"/>
    <mergeCell ref="Y128:Z128"/>
    <mergeCell ref="AA128:AB128"/>
    <mergeCell ref="Y129:Z129"/>
    <mergeCell ref="AA129:AB129"/>
    <mergeCell ref="Y130:Z130"/>
    <mergeCell ref="S142:T142"/>
    <mergeCell ref="U142:V142"/>
    <mergeCell ref="S143:T143"/>
    <mergeCell ref="U143:V143"/>
    <mergeCell ref="W132:X132"/>
    <mergeCell ref="W133:X133"/>
    <mergeCell ref="W134:X134"/>
    <mergeCell ref="W135:X135"/>
    <mergeCell ref="W136:X136"/>
    <mergeCell ref="W137:X137"/>
    <mergeCell ref="W138:X138"/>
    <mergeCell ref="W139:X139"/>
    <mergeCell ref="W140:X140"/>
    <mergeCell ref="W141:X141"/>
    <mergeCell ref="W142:X142"/>
    <mergeCell ref="S131:T131"/>
    <mergeCell ref="U131:V131"/>
    <mergeCell ref="S132:T132"/>
    <mergeCell ref="U132:V132"/>
    <mergeCell ref="Y115:Z115"/>
    <mergeCell ref="AA115:AB115"/>
    <mergeCell ref="Y116:Z116"/>
    <mergeCell ref="AA116:AB116"/>
    <mergeCell ref="Y117:Z117"/>
    <mergeCell ref="AA117:AB117"/>
    <mergeCell ref="Y118:Z118"/>
    <mergeCell ref="AA118:AB118"/>
    <mergeCell ref="Y119:Z119"/>
    <mergeCell ref="AA119:AB119"/>
    <mergeCell ref="Y120:Z120"/>
    <mergeCell ref="AA120:AB120"/>
    <mergeCell ref="Y121:Z121"/>
    <mergeCell ref="AA121:AB121"/>
    <mergeCell ref="Y122:Z122"/>
    <mergeCell ref="AA122:AB122"/>
    <mergeCell ref="Y123:Z123"/>
    <mergeCell ref="AA123:AB123"/>
    <mergeCell ref="Y131:Z131"/>
    <mergeCell ref="AA131:AB131"/>
    <mergeCell ref="Y132:Z132"/>
    <mergeCell ref="AA132:AB132"/>
    <mergeCell ref="Y133:Z133"/>
    <mergeCell ref="AA133:AB133"/>
    <mergeCell ref="Y134:Z134"/>
    <mergeCell ref="AA134:AB134"/>
    <mergeCell ref="Y135:Z135"/>
    <mergeCell ref="AA135:AB135"/>
    <mergeCell ref="Y136:Z136"/>
    <mergeCell ref="AA136:AB136"/>
    <mergeCell ref="Y137:Z137"/>
    <mergeCell ref="AA137:AB137"/>
    <mergeCell ref="Y138:Z138"/>
    <mergeCell ref="AA138:AB138"/>
    <mergeCell ref="Y139:Z139"/>
    <mergeCell ref="AA139:AB139"/>
    <mergeCell ref="Y142:Z142"/>
    <mergeCell ref="AA142:AB142"/>
    <mergeCell ref="Y143:Z143"/>
    <mergeCell ref="AA143:AB143"/>
    <mergeCell ref="AC115:AD115"/>
    <mergeCell ref="AC116:AD116"/>
    <mergeCell ref="AC117:AD117"/>
    <mergeCell ref="AC118:AD118"/>
    <mergeCell ref="AC119:AD119"/>
    <mergeCell ref="AC120:AD120"/>
    <mergeCell ref="AC121:AD121"/>
    <mergeCell ref="AC122:AD122"/>
    <mergeCell ref="AC123:AD123"/>
    <mergeCell ref="AC124:AD124"/>
    <mergeCell ref="AC125:AD125"/>
    <mergeCell ref="AC126:AD126"/>
    <mergeCell ref="AC127:AD127"/>
    <mergeCell ref="AC128:AD128"/>
    <mergeCell ref="AC129:AD129"/>
    <mergeCell ref="AC130:AD130"/>
    <mergeCell ref="AC131:AD131"/>
    <mergeCell ref="AC132:AD132"/>
    <mergeCell ref="AC133:AD133"/>
    <mergeCell ref="AC134:AD134"/>
    <mergeCell ref="AC135:AD135"/>
    <mergeCell ref="AC136:AD136"/>
    <mergeCell ref="AC137:AD137"/>
    <mergeCell ref="AC138:AD138"/>
    <mergeCell ref="AC139:AD139"/>
    <mergeCell ref="AC140:AD140"/>
    <mergeCell ref="AC141:AD141"/>
    <mergeCell ref="AC142:AD142"/>
    <mergeCell ref="AC143:AD143"/>
    <mergeCell ref="S151:U151"/>
    <mergeCell ref="S152:U152"/>
    <mergeCell ref="S153:U153"/>
    <mergeCell ref="S154:U154"/>
    <mergeCell ref="S155:U155"/>
    <mergeCell ref="S156:U156"/>
    <mergeCell ref="S157:U157"/>
    <mergeCell ref="S158:U158"/>
    <mergeCell ref="S159:U159"/>
    <mergeCell ref="S160:U160"/>
    <mergeCell ref="S161:U161"/>
    <mergeCell ref="S162:U162"/>
    <mergeCell ref="S163:U163"/>
    <mergeCell ref="S164:U164"/>
    <mergeCell ref="S165:U165"/>
    <mergeCell ref="S166:U166"/>
    <mergeCell ref="Y144:Z144"/>
    <mergeCell ref="AA144:AB144"/>
    <mergeCell ref="AC144:AD144"/>
    <mergeCell ref="W143:X143"/>
    <mergeCell ref="V158:X158"/>
    <mergeCell ref="V159:X159"/>
    <mergeCell ref="V160:X160"/>
    <mergeCell ref="Y163:AA163"/>
    <mergeCell ref="Y164:AA164"/>
    <mergeCell ref="Y165:AA165"/>
    <mergeCell ref="Y166:AA166"/>
    <mergeCell ref="Y162:AA162"/>
    <mergeCell ref="V147:X148"/>
    <mergeCell ref="V149:X149"/>
    <mergeCell ref="Y160:AA160"/>
    <mergeCell ref="S167:U167"/>
    <mergeCell ref="S168:U168"/>
    <mergeCell ref="S169:U169"/>
    <mergeCell ref="S170:U170"/>
    <mergeCell ref="S171:U171"/>
    <mergeCell ref="S172:U172"/>
    <mergeCell ref="S173:U173"/>
    <mergeCell ref="S174:U174"/>
    <mergeCell ref="S175:U175"/>
    <mergeCell ref="S176:U176"/>
    <mergeCell ref="S177:U177"/>
    <mergeCell ref="S178:U178"/>
    <mergeCell ref="S179:U179"/>
    <mergeCell ref="K144:L144"/>
    <mergeCell ref="Q144:R144"/>
    <mergeCell ref="W144:X144"/>
    <mergeCell ref="M144:N144"/>
    <mergeCell ref="S144:T144"/>
    <mergeCell ref="O144:P144"/>
    <mergeCell ref="U144:V144"/>
    <mergeCell ref="J169:L169"/>
    <mergeCell ref="M169:O169"/>
    <mergeCell ref="P169:R169"/>
    <mergeCell ref="J164:L164"/>
    <mergeCell ref="M164:O164"/>
    <mergeCell ref="P164:R164"/>
    <mergeCell ref="J163:L163"/>
    <mergeCell ref="M163:O163"/>
    <mergeCell ref="P163:R163"/>
    <mergeCell ref="J154:L154"/>
    <mergeCell ref="M154:O154"/>
    <mergeCell ref="P154:R154"/>
    <mergeCell ref="A205:AP205"/>
    <mergeCell ref="A206:AP206"/>
    <mergeCell ref="A207:AP207"/>
    <mergeCell ref="A208:AP208"/>
    <mergeCell ref="A209:AP209"/>
    <mergeCell ref="S180:U180"/>
    <mergeCell ref="A183:AN183"/>
    <mergeCell ref="A184:AP184"/>
    <mergeCell ref="A185:AP185"/>
    <mergeCell ref="A186:AP186"/>
    <mergeCell ref="A187:AP187"/>
    <mergeCell ref="A188:AP188"/>
    <mergeCell ref="A189:AP189"/>
    <mergeCell ref="A190:AP190"/>
    <mergeCell ref="A192:AP192"/>
    <mergeCell ref="A193:AP193"/>
    <mergeCell ref="A194:AP194"/>
    <mergeCell ref="A195:AP195"/>
    <mergeCell ref="A196:AP196"/>
    <mergeCell ref="A197:AP197"/>
    <mergeCell ref="A198:AP198"/>
    <mergeCell ref="A203:AP203"/>
    <mergeCell ref="AG180:AH180"/>
    <mergeCell ref="A191:AP191"/>
    <mergeCell ref="A204:AP204"/>
  </mergeCells>
  <phoneticPr fontId="2"/>
  <dataValidations count="5">
    <dataValidation operator="equal" allowBlank="1" showInputMessage="1" showErrorMessage="1" sqref="A114:D143 AC22:AE22 AC5:AE6 AN7:AO13 AN15:AO21 AC14:AE14 AN23:AO35 AC33:AE34 A150:C179 AH114:AI143" xr:uid="{00000000-0002-0000-0100-000000000000}"/>
    <dataValidation type="list" imeMode="disabled" allowBlank="1" showDropDown="1" showInputMessage="1" showErrorMessage="1" sqref="G26:I26 G18:I18 G10:I10 N10 N18 N26" xr:uid="{00000000-0002-0000-0100-000001000000}">
      <formula1>"-1"</formula1>
    </dataValidation>
    <dataValidation type="list" imeMode="disabled" operator="lessThan" allowBlank="1" showDropDown="1" showInputMessage="1" showErrorMessage="1" sqref="U8:V9 U24:V25 U16:V17 U11 T12 U19 T20 U27 T28" xr:uid="{00000000-0002-0000-0100-000002000000}">
      <formula1>"-1"</formula1>
    </dataValidation>
    <dataValidation type="list" allowBlank="1" showInputMessage="1" showErrorMessage="1" sqref="A47:A106" xr:uid="{00000000-0002-0000-0100-000003000000}">
      <formula1>$AR$37:$AR$39</formula1>
    </dataValidation>
    <dataValidation type="list" allowBlank="1" showInputMessage="1" showErrorMessage="1" sqref="A39:C40 A32:C33" xr:uid="{00000000-0002-0000-0100-000004000000}">
      <formula1>$AQ$37:$AQ$39</formula1>
    </dataValidation>
  </dataValidations>
  <printOptions horizontalCentered="1"/>
  <pageMargins left="0.98425196850393704" right="0.78740157480314965" top="0.98425196850393704" bottom="0.59055118110236227" header="0.51181102362204722" footer="0.51181102362204722"/>
  <pageSetup paperSize="9" scale="40" fitToHeight="0" orientation="portrait" r:id="rId1"/>
  <headerFooter alignWithMargins="0"/>
  <rowBreaks count="2" manualBreakCount="2">
    <brk id="41" max="38" man="1"/>
    <brk id="182" max="46" man="1"/>
  </rowBreak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C1B28B-CBFA-4C7B-9B7B-0FC7BB5D7461}">
  <sheetPr>
    <tabColor rgb="FFFF0000"/>
    <pageSetUpPr fitToPage="1"/>
  </sheetPr>
  <dimension ref="A1:BM210"/>
  <sheetViews>
    <sheetView view="pageBreakPreview" zoomScale="130" zoomScaleNormal="100" zoomScaleSheetLayoutView="130" workbookViewId="0">
      <selection activeCell="X3" sqref="X3:Z3"/>
    </sheetView>
  </sheetViews>
  <sheetFormatPr defaultColWidth="9" defaultRowHeight="12.75" x14ac:dyDescent="0.25"/>
  <cols>
    <col min="1" max="1" width="5.73046875" customWidth="1"/>
    <col min="2" max="2" width="5" customWidth="1"/>
    <col min="3" max="3" width="3.46484375" customWidth="1"/>
    <col min="4" max="4" width="6.265625" customWidth="1"/>
    <col min="5" max="13" width="4.3984375" customWidth="1"/>
    <col min="14" max="14" width="6.3984375" customWidth="1"/>
    <col min="15" max="30" width="4.3984375" customWidth="1"/>
    <col min="31" max="41" width="3.46484375" customWidth="1"/>
    <col min="42" max="43" width="4.3984375" customWidth="1"/>
    <col min="44" max="44" width="5.86328125" customWidth="1"/>
    <col min="45" max="50" width="4.3984375" customWidth="1"/>
  </cols>
  <sheetData>
    <row r="1" spans="1:41" ht="14.25" x14ac:dyDescent="0.25">
      <c r="A1" s="43" t="s">
        <v>12</v>
      </c>
    </row>
    <row r="3" spans="1:41" ht="15.75" customHeight="1" x14ac:dyDescent="0.25">
      <c r="A3" s="175" t="s">
        <v>5</v>
      </c>
      <c r="B3" s="176"/>
      <c r="C3" s="177"/>
      <c r="D3" s="112">
        <f>'表２（地域間）１印刷用'!$D$3:$R$3</f>
        <v>0</v>
      </c>
      <c r="E3" s="113"/>
      <c r="F3" s="113"/>
      <c r="G3" s="113"/>
      <c r="H3" s="113"/>
      <c r="I3" s="113"/>
      <c r="J3" s="113"/>
      <c r="K3" s="113"/>
      <c r="L3" s="113"/>
      <c r="M3" s="113"/>
      <c r="N3" s="113"/>
      <c r="O3" s="113"/>
      <c r="P3" s="113"/>
      <c r="Q3" s="113"/>
      <c r="R3" s="178"/>
      <c r="X3" s="179" t="str">
        <f>'表２（地域間）１印刷用'!$X$3:$Z$3</f>
        <v>令和９年度</v>
      </c>
      <c r="Y3" s="180"/>
      <c r="Z3" s="181"/>
      <c r="AE3" s="33"/>
    </row>
    <row r="5" spans="1:41" x14ac:dyDescent="0.25">
      <c r="A5" t="s">
        <v>13</v>
      </c>
    </row>
    <row r="6" spans="1:41" x14ac:dyDescent="0.25">
      <c r="A6" t="str">
        <f>'表２（地域間）１印刷用'!$A$6</f>
        <v>（１）基準期間：R7年度実績（R6.10.1～R7.9.30）</v>
      </c>
    </row>
    <row r="7" spans="1:41" ht="15.75" customHeight="1" x14ac:dyDescent="0.25">
      <c r="A7" s="295" t="s">
        <v>113</v>
      </c>
      <c r="B7" s="296"/>
      <c r="C7" s="297"/>
      <c r="D7" s="175" t="s">
        <v>14</v>
      </c>
      <c r="E7" s="176"/>
      <c r="F7" s="176"/>
      <c r="G7" s="176"/>
      <c r="H7" s="176"/>
      <c r="I7" s="176"/>
      <c r="J7" s="176"/>
      <c r="K7" s="176"/>
      <c r="L7" s="176"/>
      <c r="M7" s="176"/>
      <c r="N7" s="176"/>
      <c r="O7" s="176"/>
      <c r="P7" s="176"/>
      <c r="Q7" s="176"/>
      <c r="R7" s="176"/>
      <c r="S7" s="176"/>
      <c r="T7" s="176"/>
      <c r="U7" s="176"/>
      <c r="V7" s="176"/>
      <c r="W7" s="177"/>
      <c r="X7" s="3"/>
      <c r="AN7" s="9" t="s">
        <v>87</v>
      </c>
    </row>
    <row r="8" spans="1:41" ht="15.75" customHeight="1" x14ac:dyDescent="0.25">
      <c r="A8" s="305"/>
      <c r="B8" s="306"/>
      <c r="C8" s="319"/>
      <c r="D8" s="175" t="s">
        <v>15</v>
      </c>
      <c r="E8" s="176"/>
      <c r="F8" s="177"/>
      <c r="G8" s="307">
        <f>'表２（地域間）１印刷用'!$G$8:$I$8</f>
        <v>0</v>
      </c>
      <c r="H8" s="308"/>
      <c r="I8" s="308"/>
      <c r="J8" s="10" t="s">
        <v>4</v>
      </c>
      <c r="K8" s="175" t="s">
        <v>16</v>
      </c>
      <c r="L8" s="176"/>
      <c r="M8" s="177"/>
      <c r="N8" s="307">
        <f>'表２（地域間）１印刷用'!$N$8:$P$8</f>
        <v>0</v>
      </c>
      <c r="O8" s="308"/>
      <c r="P8" s="308"/>
      <c r="Q8" s="10" t="s">
        <v>4</v>
      </c>
      <c r="R8" s="175" t="s">
        <v>17</v>
      </c>
      <c r="S8" s="176"/>
      <c r="T8" s="177"/>
      <c r="U8" s="309">
        <f>IF(ISBLANK(G8)+ISBLANK(G9)," ",G8+N8)</f>
        <v>0</v>
      </c>
      <c r="V8" s="310"/>
      <c r="W8" s="10" t="s">
        <v>4</v>
      </c>
      <c r="X8" s="5"/>
      <c r="AN8" s="11" t="s">
        <v>88</v>
      </c>
      <c r="AO8" s="12" t="s">
        <v>89</v>
      </c>
    </row>
    <row r="9" spans="1:41" ht="15.75" customHeight="1" x14ac:dyDescent="0.25">
      <c r="A9" s="305"/>
      <c r="B9" s="306"/>
      <c r="C9" s="319"/>
      <c r="D9" s="175" t="s">
        <v>18</v>
      </c>
      <c r="E9" s="176"/>
      <c r="F9" s="177"/>
      <c r="G9" s="307">
        <f>'表２（地域間）１印刷用'!$G$9:$I$9</f>
        <v>0</v>
      </c>
      <c r="H9" s="308"/>
      <c r="I9" s="308"/>
      <c r="J9" s="10" t="s">
        <v>4</v>
      </c>
      <c r="K9" s="311" t="s">
        <v>19</v>
      </c>
      <c r="L9" s="312"/>
      <c r="M9" s="313"/>
      <c r="N9" s="307">
        <f>'表２（地域間）１印刷用'!$N$9:$P$9</f>
        <v>0</v>
      </c>
      <c r="O9" s="308"/>
      <c r="P9" s="308"/>
      <c r="Q9" s="10" t="s">
        <v>4</v>
      </c>
      <c r="R9" s="175" t="s">
        <v>20</v>
      </c>
      <c r="S9" s="176"/>
      <c r="T9" s="177"/>
      <c r="U9" s="309">
        <f>IF(ISBLANK(G9)+ISBLANK(G10)," ",G9+N9)</f>
        <v>0</v>
      </c>
      <c r="V9" s="310"/>
      <c r="W9" s="10" t="s">
        <v>4</v>
      </c>
      <c r="X9" s="5"/>
      <c r="AN9" s="13" t="e">
        <f>IF(ISBLANK(G9),"円　　銭",ROUNDDOWN(U9*1000/D11,2))</f>
        <v>#DIV/0!</v>
      </c>
      <c r="AO9" s="13" t="e">
        <f>IF(ISBLANK(G8),"円　　銭",(ROUNDDOWN(U8*1000/D11,2)))</f>
        <v>#DIV/0!</v>
      </c>
    </row>
    <row r="10" spans="1:41" ht="15.75" customHeight="1" thickBot="1" x14ac:dyDescent="0.3">
      <c r="A10" s="298"/>
      <c r="B10" s="299"/>
      <c r="C10" s="300"/>
      <c r="D10" s="289" t="s">
        <v>21</v>
      </c>
      <c r="E10" s="290"/>
      <c r="F10" s="291"/>
      <c r="G10" s="320">
        <f>IF(ISBLANK(G8)+ISBLANK(G9)," ",G8-G9)</f>
        <v>0</v>
      </c>
      <c r="H10" s="321"/>
      <c r="I10" s="321"/>
      <c r="J10" s="17" t="s">
        <v>4</v>
      </c>
      <c r="K10" s="175" t="s">
        <v>22</v>
      </c>
      <c r="L10" s="176"/>
      <c r="M10" s="177"/>
      <c r="N10" s="314">
        <f>IF(ISBLANK(N8)+ISBLANK(N9)," ",N8-N9)</f>
        <v>0</v>
      </c>
      <c r="O10" s="315"/>
      <c r="P10" s="315"/>
      <c r="Q10" s="10" t="s">
        <v>4</v>
      </c>
      <c r="R10" s="316" t="s">
        <v>23</v>
      </c>
      <c r="S10" s="317"/>
      <c r="T10" s="318"/>
      <c r="U10" s="314">
        <f>IF(ISBLANK(G8)+ISBLANK(G9)," ",U8-U9)</f>
        <v>0</v>
      </c>
      <c r="V10" s="315"/>
      <c r="W10" s="10" t="s">
        <v>4</v>
      </c>
      <c r="X10" s="5"/>
    </row>
    <row r="11" spans="1:41" ht="16.5" customHeight="1" thickTop="1" thickBot="1" x14ac:dyDescent="0.3">
      <c r="A11" s="274" t="s">
        <v>94</v>
      </c>
      <c r="B11" s="275"/>
      <c r="C11" s="275"/>
      <c r="D11" s="278">
        <f>'表２（地域間）１印刷用'!$D$11:$F$12</f>
        <v>0</v>
      </c>
      <c r="E11" s="279"/>
      <c r="F11" s="279"/>
      <c r="G11" s="16" t="s">
        <v>90</v>
      </c>
      <c r="H11" s="18"/>
      <c r="I11" s="19"/>
      <c r="J11" s="19"/>
      <c r="K11" s="19"/>
      <c r="L11" s="5"/>
      <c r="M11" s="5"/>
      <c r="N11" s="40"/>
      <c r="O11" s="7"/>
      <c r="R11" s="282" t="s">
        <v>24</v>
      </c>
      <c r="S11" s="283"/>
      <c r="T11" s="284"/>
      <c r="U11" s="285" t="e">
        <f>IF(ISBLANK(G8)+ISBLANK(G9)," ",ROUNDDOWN(U8/U9*100,2))</f>
        <v>#DIV/0!</v>
      </c>
      <c r="V11" s="285"/>
      <c r="W11" s="10" t="s">
        <v>25</v>
      </c>
      <c r="X11" s="5"/>
    </row>
    <row r="12" spans="1:41" ht="22.5" customHeight="1" thickTop="1" thickBot="1" x14ac:dyDescent="0.3">
      <c r="A12" s="276"/>
      <c r="B12" s="277"/>
      <c r="C12" s="277"/>
      <c r="D12" s="280"/>
      <c r="E12" s="281"/>
      <c r="F12" s="281"/>
      <c r="G12" s="21"/>
      <c r="H12" s="20"/>
      <c r="I12" s="20"/>
      <c r="J12" s="20"/>
      <c r="K12" s="14"/>
      <c r="L12" s="5"/>
      <c r="M12" s="5"/>
      <c r="N12" s="7"/>
      <c r="Q12" s="8"/>
      <c r="R12" s="8"/>
      <c r="S12" s="8"/>
      <c r="T12" s="15"/>
      <c r="U12" s="15"/>
      <c r="V12" s="14"/>
      <c r="X12" s="5"/>
    </row>
    <row r="13" spans="1:41" ht="15" customHeight="1" thickTop="1" x14ac:dyDescent="0.25"/>
    <row r="14" spans="1:41" x14ac:dyDescent="0.25">
      <c r="A14" t="str">
        <f>'表２（地域間）１印刷用'!$A$14</f>
        <v>（２）基準期間の前年度：R6年度実績（R5.10.1～R6.9.30）</v>
      </c>
    </row>
    <row r="15" spans="1:41" ht="15.75" customHeight="1" x14ac:dyDescent="0.25">
      <c r="A15" s="295" t="s">
        <v>26</v>
      </c>
      <c r="B15" s="296"/>
      <c r="C15" s="296"/>
      <c r="D15" s="175" t="s">
        <v>14</v>
      </c>
      <c r="E15" s="176"/>
      <c r="F15" s="176"/>
      <c r="G15" s="176"/>
      <c r="H15" s="176"/>
      <c r="I15" s="176"/>
      <c r="J15" s="176"/>
      <c r="K15" s="176"/>
      <c r="L15" s="176"/>
      <c r="M15" s="176"/>
      <c r="N15" s="176"/>
      <c r="O15" s="176"/>
      <c r="P15" s="176"/>
      <c r="Q15" s="176"/>
      <c r="R15" s="176"/>
      <c r="S15" s="176"/>
      <c r="T15" s="176"/>
      <c r="U15" s="176"/>
      <c r="V15" s="176"/>
      <c r="W15" s="177"/>
      <c r="X15" s="3"/>
      <c r="AN15" s="9" t="s">
        <v>91</v>
      </c>
    </row>
    <row r="16" spans="1:41" ht="15.75" customHeight="1" x14ac:dyDescent="0.25">
      <c r="A16" s="305"/>
      <c r="B16" s="306"/>
      <c r="C16" s="306"/>
      <c r="D16" s="175" t="s">
        <v>15</v>
      </c>
      <c r="E16" s="176"/>
      <c r="F16" s="177"/>
      <c r="G16" s="307">
        <f>'表２（地域間）１印刷用'!$G$16:$I$16</f>
        <v>0</v>
      </c>
      <c r="H16" s="308"/>
      <c r="I16" s="308"/>
      <c r="J16" s="10" t="s">
        <v>4</v>
      </c>
      <c r="K16" s="175" t="s">
        <v>16</v>
      </c>
      <c r="L16" s="176"/>
      <c r="M16" s="177"/>
      <c r="N16" s="307">
        <f>'表２（地域間）１印刷用'!$N$16:$P$16</f>
        <v>0</v>
      </c>
      <c r="O16" s="308"/>
      <c r="P16" s="308"/>
      <c r="Q16" s="10" t="s">
        <v>4</v>
      </c>
      <c r="R16" s="175" t="s">
        <v>27</v>
      </c>
      <c r="S16" s="176"/>
      <c r="T16" s="177"/>
      <c r="U16" s="309">
        <f>IF(ISBLANK(G16)+ISBLANK(G17)," ",G16+N16)</f>
        <v>0</v>
      </c>
      <c r="V16" s="310"/>
      <c r="W16" s="10" t="s">
        <v>4</v>
      </c>
      <c r="X16" s="5"/>
      <c r="AN16" s="11" t="s">
        <v>88</v>
      </c>
      <c r="AO16" s="12" t="s">
        <v>89</v>
      </c>
    </row>
    <row r="17" spans="1:41" ht="15.75" customHeight="1" x14ac:dyDescent="0.25">
      <c r="A17" s="305"/>
      <c r="B17" s="306"/>
      <c r="C17" s="306"/>
      <c r="D17" s="175" t="s">
        <v>18</v>
      </c>
      <c r="E17" s="176"/>
      <c r="F17" s="177"/>
      <c r="G17" s="307">
        <f>'表２（地域間）１印刷用'!$G$17:$I$17</f>
        <v>0</v>
      </c>
      <c r="H17" s="308"/>
      <c r="I17" s="308"/>
      <c r="J17" s="10" t="s">
        <v>4</v>
      </c>
      <c r="K17" s="311" t="s">
        <v>19</v>
      </c>
      <c r="L17" s="312"/>
      <c r="M17" s="313"/>
      <c r="N17" s="307">
        <f>'表２（地域間）１印刷用'!$N$17:$P$17</f>
        <v>0</v>
      </c>
      <c r="O17" s="308"/>
      <c r="P17" s="308"/>
      <c r="Q17" s="10" t="s">
        <v>4</v>
      </c>
      <c r="R17" s="175" t="s">
        <v>28</v>
      </c>
      <c r="S17" s="176"/>
      <c r="T17" s="177"/>
      <c r="U17" s="309">
        <f>IF(ISBLANK(G17)+ISBLANK(G18)," ",G17+N17)</f>
        <v>0</v>
      </c>
      <c r="V17" s="310"/>
      <c r="W17" s="10" t="s">
        <v>4</v>
      </c>
      <c r="X17" s="5"/>
      <c r="AN17" s="13" t="e">
        <f>IF(ISBLANK(G17),"円　　銭",ROUNDDOWN(U17*1000/D19,2))</f>
        <v>#DIV/0!</v>
      </c>
      <c r="AO17" s="13" t="e">
        <f>IF(ISBLANK(G16),"円　　銭",(ROUNDDOWN(U16*1000/D19,2)))</f>
        <v>#DIV/0!</v>
      </c>
    </row>
    <row r="18" spans="1:41" ht="15.75" customHeight="1" thickBot="1" x14ac:dyDescent="0.3">
      <c r="A18" s="305"/>
      <c r="B18" s="306"/>
      <c r="C18" s="306"/>
      <c r="D18" s="289" t="s">
        <v>21</v>
      </c>
      <c r="E18" s="290"/>
      <c r="F18" s="291"/>
      <c r="G18" s="314">
        <f>IF(ISBLANK(G16)+ISBLANK(G17)," ",G16-G17)</f>
        <v>0</v>
      </c>
      <c r="H18" s="315"/>
      <c r="I18" s="315"/>
      <c r="J18" s="10" t="s">
        <v>4</v>
      </c>
      <c r="K18" s="175" t="s">
        <v>22</v>
      </c>
      <c r="L18" s="176"/>
      <c r="M18" s="177"/>
      <c r="N18" s="314">
        <f>IF(ISBLANK(N16)+ISBLANK(N17)," ",N16-N17)</f>
        <v>0</v>
      </c>
      <c r="O18" s="315"/>
      <c r="P18" s="315"/>
      <c r="Q18" s="10" t="s">
        <v>4</v>
      </c>
      <c r="R18" s="316" t="s">
        <v>23</v>
      </c>
      <c r="S18" s="317"/>
      <c r="T18" s="318"/>
      <c r="U18" s="314">
        <f>IF(ISBLANK(G16)+ISBLANK(G17)," ",U16-U17)</f>
        <v>0</v>
      </c>
      <c r="V18" s="315"/>
      <c r="W18" s="10" t="s">
        <v>4</v>
      </c>
      <c r="X18" s="5"/>
    </row>
    <row r="19" spans="1:41" ht="16.5" customHeight="1" thickTop="1" thickBot="1" x14ac:dyDescent="0.3">
      <c r="A19" s="274" t="s">
        <v>95</v>
      </c>
      <c r="B19" s="275"/>
      <c r="C19" s="275"/>
      <c r="D19" s="278">
        <f>'表２（地域間）１印刷用'!$D$19:$F$20</f>
        <v>0</v>
      </c>
      <c r="E19" s="279"/>
      <c r="F19" s="279"/>
      <c r="G19" s="16" t="s">
        <v>90</v>
      </c>
      <c r="H19" s="19"/>
      <c r="I19" s="19"/>
      <c r="J19" s="19"/>
      <c r="K19" s="5"/>
      <c r="L19" s="5"/>
      <c r="M19" s="5"/>
      <c r="N19" s="40"/>
      <c r="O19" s="7"/>
      <c r="R19" s="282" t="s">
        <v>24</v>
      </c>
      <c r="S19" s="283"/>
      <c r="T19" s="284"/>
      <c r="U19" s="285" t="e">
        <f>IF(ISBLANK(G16)+ISBLANK(G17)," ",ROUNDDOWN(U16/U17*100,2))</f>
        <v>#DIV/0!</v>
      </c>
      <c r="V19" s="285"/>
      <c r="W19" s="10" t="s">
        <v>25</v>
      </c>
      <c r="X19" s="5"/>
    </row>
    <row r="20" spans="1:41" ht="22.5" customHeight="1" thickTop="1" thickBot="1" x14ac:dyDescent="0.3">
      <c r="A20" s="276"/>
      <c r="B20" s="277"/>
      <c r="C20" s="277"/>
      <c r="D20" s="280"/>
      <c r="E20" s="281"/>
      <c r="F20" s="281"/>
      <c r="G20" s="21"/>
      <c r="H20" s="20"/>
      <c r="I20" s="20"/>
      <c r="J20" s="14"/>
      <c r="K20" s="5"/>
      <c r="L20" s="5"/>
      <c r="M20" s="5"/>
      <c r="N20" s="7"/>
      <c r="Q20" s="8"/>
      <c r="R20" s="8"/>
      <c r="S20" s="8"/>
      <c r="T20" s="15"/>
      <c r="U20" s="15"/>
      <c r="V20" s="14"/>
      <c r="X20" s="5"/>
    </row>
    <row r="21" spans="1:41" ht="15" customHeight="1" thickTop="1" x14ac:dyDescent="0.25"/>
    <row r="22" spans="1:41" x14ac:dyDescent="0.25">
      <c r="A22" t="str">
        <f>'表２（地域間）１印刷用'!$A$22</f>
        <v>（３）基準期間の前々年度：R5年度実績（R4.10.1～R5.9.30）</v>
      </c>
    </row>
    <row r="23" spans="1:41" ht="15.75" customHeight="1" x14ac:dyDescent="0.25">
      <c r="A23" s="295" t="s">
        <v>83</v>
      </c>
      <c r="B23" s="296"/>
      <c r="C23" s="296"/>
      <c r="D23" s="175" t="s">
        <v>14</v>
      </c>
      <c r="E23" s="176"/>
      <c r="F23" s="176"/>
      <c r="G23" s="176"/>
      <c r="H23" s="176"/>
      <c r="I23" s="176"/>
      <c r="J23" s="176"/>
      <c r="K23" s="176"/>
      <c r="L23" s="176"/>
      <c r="M23" s="176"/>
      <c r="N23" s="176"/>
      <c r="O23" s="176"/>
      <c r="P23" s="176"/>
      <c r="Q23" s="176"/>
      <c r="R23" s="176"/>
      <c r="S23" s="176"/>
      <c r="T23" s="176"/>
      <c r="U23" s="176"/>
      <c r="V23" s="176"/>
      <c r="W23" s="177"/>
      <c r="X23" s="3"/>
      <c r="AN23" s="9" t="s">
        <v>92</v>
      </c>
    </row>
    <row r="24" spans="1:41" ht="15.75" customHeight="1" x14ac:dyDescent="0.25">
      <c r="A24" s="305"/>
      <c r="B24" s="306"/>
      <c r="C24" s="306"/>
      <c r="D24" s="175" t="s">
        <v>15</v>
      </c>
      <c r="E24" s="176"/>
      <c r="F24" s="177"/>
      <c r="G24" s="307">
        <f>'表２（地域間）１印刷用'!$G$24:$I$24</f>
        <v>0</v>
      </c>
      <c r="H24" s="308"/>
      <c r="I24" s="308"/>
      <c r="J24" s="10" t="s">
        <v>4</v>
      </c>
      <c r="K24" s="175" t="s">
        <v>16</v>
      </c>
      <c r="L24" s="176"/>
      <c r="M24" s="177"/>
      <c r="N24" s="307">
        <f>'表２（地域間）１印刷用'!$N$24:$P$24</f>
        <v>0</v>
      </c>
      <c r="O24" s="308"/>
      <c r="P24" s="308"/>
      <c r="Q24" s="10" t="s">
        <v>4</v>
      </c>
      <c r="R24" s="175" t="s">
        <v>29</v>
      </c>
      <c r="S24" s="176"/>
      <c r="T24" s="177"/>
      <c r="U24" s="309">
        <f>IF(ISBLANK(G24)+ISBLANK(G25)," ",G24+N24)</f>
        <v>0</v>
      </c>
      <c r="V24" s="310"/>
      <c r="W24" s="10" t="s">
        <v>4</v>
      </c>
      <c r="X24" s="5"/>
      <c r="AN24" s="28" t="s">
        <v>88</v>
      </c>
      <c r="AO24" s="29" t="s">
        <v>89</v>
      </c>
    </row>
    <row r="25" spans="1:41" ht="15.75" customHeight="1" x14ac:dyDescent="0.25">
      <c r="A25" s="305"/>
      <c r="B25" s="306"/>
      <c r="C25" s="306"/>
      <c r="D25" s="175" t="s">
        <v>18</v>
      </c>
      <c r="E25" s="176"/>
      <c r="F25" s="177"/>
      <c r="G25" s="307">
        <f>'表２（地域間）１印刷用'!$G$25:$I$25</f>
        <v>0</v>
      </c>
      <c r="H25" s="308"/>
      <c r="I25" s="308"/>
      <c r="J25" s="10" t="s">
        <v>4</v>
      </c>
      <c r="K25" s="311" t="s">
        <v>19</v>
      </c>
      <c r="L25" s="312"/>
      <c r="M25" s="313"/>
      <c r="N25" s="307">
        <f>'表２（地域間）１印刷用'!$N$25:$P$25</f>
        <v>0</v>
      </c>
      <c r="O25" s="308"/>
      <c r="P25" s="308"/>
      <c r="Q25" s="10" t="s">
        <v>4</v>
      </c>
      <c r="R25" s="175" t="s">
        <v>30</v>
      </c>
      <c r="S25" s="176"/>
      <c r="T25" s="177"/>
      <c r="U25" s="309">
        <f>IF(ISBLANK(G25)+ISBLANK(G26)," ",G25+N25)</f>
        <v>0</v>
      </c>
      <c r="V25" s="310"/>
      <c r="W25" s="10" t="s">
        <v>4</v>
      </c>
      <c r="X25" s="5"/>
      <c r="AN25" s="13" t="e">
        <f>IF(ISBLANK(G25),"円　　銭",ROUNDDOWN(U25*1000/D27,2))</f>
        <v>#DIV/0!</v>
      </c>
      <c r="AO25" s="13" t="e">
        <f>IF(ISBLANK(G24),"円　　銭",(ROUNDDOWN(U24*1000/D27,2)))</f>
        <v>#DIV/0!</v>
      </c>
    </row>
    <row r="26" spans="1:41" ht="15.75" customHeight="1" thickBot="1" x14ac:dyDescent="0.3">
      <c r="A26" s="305"/>
      <c r="B26" s="306"/>
      <c r="C26" s="306"/>
      <c r="D26" s="289" t="s">
        <v>21</v>
      </c>
      <c r="E26" s="290"/>
      <c r="F26" s="291"/>
      <c r="G26" s="314">
        <f>IF(ISBLANK(G24)+ISBLANK(G25)," ",G24-G25)</f>
        <v>0</v>
      </c>
      <c r="H26" s="315"/>
      <c r="I26" s="315"/>
      <c r="J26" s="10" t="s">
        <v>4</v>
      </c>
      <c r="K26" s="175" t="s">
        <v>22</v>
      </c>
      <c r="L26" s="176"/>
      <c r="M26" s="177"/>
      <c r="N26" s="314">
        <f>IF(ISBLANK(N24)+ISBLANK(N25)," ",N24-N25)</f>
        <v>0</v>
      </c>
      <c r="O26" s="315"/>
      <c r="P26" s="315"/>
      <c r="Q26" s="10" t="s">
        <v>4</v>
      </c>
      <c r="R26" s="316" t="s">
        <v>23</v>
      </c>
      <c r="S26" s="317"/>
      <c r="T26" s="318"/>
      <c r="U26" s="314">
        <f>IF(ISBLANK(G24)+ISBLANK(G25)," ",U24-U25)</f>
        <v>0</v>
      </c>
      <c r="V26" s="315"/>
      <c r="W26" s="10" t="s">
        <v>4</v>
      </c>
      <c r="X26" s="5"/>
    </row>
    <row r="27" spans="1:41" ht="16.5" customHeight="1" thickTop="1" thickBot="1" x14ac:dyDescent="0.3">
      <c r="A27" s="274" t="s">
        <v>96</v>
      </c>
      <c r="B27" s="275"/>
      <c r="C27" s="275"/>
      <c r="D27" s="278">
        <f>'表２（地域間）１印刷用'!$D$27:$F$28</f>
        <v>0</v>
      </c>
      <c r="E27" s="279"/>
      <c r="F27" s="279"/>
      <c r="G27" s="16" t="s">
        <v>90</v>
      </c>
      <c r="H27" s="19"/>
      <c r="I27" s="19"/>
      <c r="J27" s="19"/>
      <c r="K27" s="5"/>
      <c r="L27" s="5"/>
      <c r="M27" s="5"/>
      <c r="N27" s="40"/>
      <c r="O27" s="7"/>
      <c r="R27" s="282" t="s">
        <v>24</v>
      </c>
      <c r="S27" s="283"/>
      <c r="T27" s="284"/>
      <c r="U27" s="285" t="e">
        <f>IF(ISBLANK(G24)+ISBLANK(G25)," ",ROUNDDOWN(U24/U25*100,2))</f>
        <v>#DIV/0!</v>
      </c>
      <c r="V27" s="285"/>
      <c r="W27" s="10" t="s">
        <v>25</v>
      </c>
      <c r="X27" s="5"/>
    </row>
    <row r="28" spans="1:41" ht="22.5" customHeight="1" thickTop="1" thickBot="1" x14ac:dyDescent="0.3">
      <c r="A28" s="276"/>
      <c r="B28" s="277"/>
      <c r="C28" s="277"/>
      <c r="D28" s="280"/>
      <c r="E28" s="281"/>
      <c r="F28" s="281"/>
      <c r="G28" s="21"/>
      <c r="H28" s="20"/>
      <c r="I28" s="20"/>
      <c r="J28" s="14"/>
      <c r="K28" s="5"/>
      <c r="L28" s="5"/>
      <c r="M28" s="5"/>
      <c r="N28" s="7"/>
      <c r="Q28" s="8"/>
      <c r="R28" s="8"/>
      <c r="S28" s="8"/>
      <c r="T28" s="15"/>
      <c r="U28" s="15"/>
      <c r="V28" s="14"/>
      <c r="X28" s="5"/>
    </row>
    <row r="29" spans="1:41" ht="11.25" customHeight="1" thickTop="1" x14ac:dyDescent="0.25">
      <c r="A29" s="5"/>
      <c r="B29" s="5"/>
      <c r="C29" s="5"/>
      <c r="D29" s="4"/>
      <c r="E29" s="4"/>
      <c r="F29" s="5"/>
      <c r="G29" s="6"/>
      <c r="H29" s="6"/>
      <c r="I29" s="6"/>
      <c r="J29" s="6"/>
      <c r="K29" s="5"/>
      <c r="L29" s="5"/>
      <c r="M29" s="5"/>
      <c r="N29" s="5"/>
      <c r="Q29" s="5"/>
      <c r="R29" s="5"/>
      <c r="S29" s="5"/>
    </row>
    <row r="30" spans="1:41" x14ac:dyDescent="0.25">
      <c r="A30" s="5" t="s">
        <v>31</v>
      </c>
    </row>
    <row r="31" spans="1:41" ht="42" customHeight="1" x14ac:dyDescent="0.25">
      <c r="A31" s="175" t="s">
        <v>0</v>
      </c>
      <c r="B31" s="176"/>
      <c r="C31" s="176"/>
      <c r="D31" s="245" t="s">
        <v>84</v>
      </c>
      <c r="E31" s="246"/>
      <c r="F31" s="246"/>
      <c r="G31" s="247"/>
      <c r="H31" s="245" t="s">
        <v>85</v>
      </c>
      <c r="I31" s="246"/>
      <c r="J31" s="246"/>
      <c r="K31" s="246"/>
      <c r="L31" s="246"/>
      <c r="M31" s="245" t="s">
        <v>32</v>
      </c>
      <c r="N31" s="246"/>
      <c r="O31" s="246"/>
      <c r="P31" s="246"/>
      <c r="Q31" s="246"/>
      <c r="R31" s="56"/>
      <c r="S31" s="5"/>
      <c r="T31" s="5"/>
      <c r="U31" s="5"/>
      <c r="Z31" s="5"/>
      <c r="AA31" s="5"/>
      <c r="AM31" s="5"/>
      <c r="AN31" s="28" t="s">
        <v>116</v>
      </c>
      <c r="AO31" s="29" t="s">
        <v>93</v>
      </c>
    </row>
    <row r="32" spans="1:41" ht="15.75" customHeight="1" x14ac:dyDescent="0.25">
      <c r="A32" s="112" t="s">
        <v>101</v>
      </c>
      <c r="B32" s="113"/>
      <c r="C32" s="113"/>
      <c r="D32" s="286" t="e">
        <f>IF(ISBLANK(G25),"円　　銭",ROUNDDOWN(U25*1000/D27,2))</f>
        <v>#DIV/0!</v>
      </c>
      <c r="E32" s="287"/>
      <c r="F32" s="287"/>
      <c r="G32" s="288"/>
      <c r="H32" s="286" t="e">
        <f>IF(ISBLANK(G17),"円　　銭",ROUNDDOWN(U17*1000/D19,2))</f>
        <v>#DIV/0!</v>
      </c>
      <c r="I32" s="287"/>
      <c r="J32" s="287"/>
      <c r="K32" s="287"/>
      <c r="L32" s="287"/>
      <c r="M32" s="286" t="e">
        <f>IF(ISBLANK(G9),"円　　銭",ROUNDDOWN(U9*1000/D11,2))</f>
        <v>#DIV/0!</v>
      </c>
      <c r="N32" s="287"/>
      <c r="O32" s="287"/>
      <c r="P32" s="287"/>
      <c r="Q32" s="287"/>
      <c r="R32" s="57"/>
      <c r="S32" s="58"/>
      <c r="T32" s="58"/>
      <c r="U32" s="5"/>
      <c r="Z32" s="5"/>
      <c r="AA32" s="5"/>
      <c r="AM32" s="5"/>
      <c r="AN32" s="13" t="e">
        <f>IF(ISBLANK(G9),"",IF(ISBLANK(G17),M32,IF(ISBLANK(G25),ROUNDDOWN((H32+M32)/2,2),ROUNDDOWN((D32+H32+M32)/3,2))))</f>
        <v>#DIV/0!</v>
      </c>
      <c r="AO32" s="13" t="e">
        <f>IF(ISBLANK($G$8),"",ROUNDDOWN(U8/D11*1000,2))</f>
        <v>#DIV/0!</v>
      </c>
    </row>
    <row r="33" spans="1:51" ht="15.75" customHeight="1" x14ac:dyDescent="0.25">
      <c r="A33" s="112"/>
      <c r="B33" s="113"/>
      <c r="C33" s="113"/>
      <c r="D33" s="286"/>
      <c r="E33" s="287"/>
      <c r="F33" s="287"/>
      <c r="G33" s="288"/>
      <c r="H33" s="286"/>
      <c r="I33" s="287"/>
      <c r="J33" s="287"/>
      <c r="K33" s="287"/>
      <c r="L33" s="287"/>
      <c r="M33" s="286"/>
      <c r="N33" s="287"/>
      <c r="O33" s="287"/>
      <c r="P33" s="287"/>
      <c r="Q33" s="287"/>
      <c r="R33" s="57"/>
      <c r="S33" s="58"/>
      <c r="T33" s="58"/>
      <c r="U33" s="5"/>
      <c r="Z33" s="5"/>
      <c r="AA33" s="5"/>
      <c r="AB33" s="5"/>
      <c r="AC33" s="5"/>
      <c r="AD33" s="5"/>
      <c r="AE33" s="5"/>
      <c r="AN33" s="25" t="s">
        <v>99</v>
      </c>
      <c r="AO33" s="25" t="s">
        <v>100</v>
      </c>
    </row>
    <row r="34" spans="1:51" ht="14.25" customHeight="1" x14ac:dyDescent="0.25">
      <c r="D34" s="1" t="s">
        <v>33</v>
      </c>
      <c r="AN34" s="26">
        <f>IF(ISBLANK(A39),"円　　　銭",VLOOKUP(A39,AQ:AR,2,0))</f>
        <v>424.07</v>
      </c>
      <c r="AO34" s="26" t="e">
        <f>IF(ISBLANK(A39),"円　　　銭",IF($AN$32&lt;AN34,(ROUNDDOWN($AN$32,2)),(ROUNDDOWN(AN34,2))))</f>
        <v>#DIV/0!</v>
      </c>
    </row>
    <row r="35" spans="1:51" ht="14.25" customHeight="1" x14ac:dyDescent="0.25">
      <c r="AN35" s="26" t="str">
        <f>IF(ISBLANK(A40),"円　　　銭",VLOOKUP(A40,AQ:AR,2,0))</f>
        <v>円　　　銭</v>
      </c>
      <c r="AO35" s="26" t="str">
        <f>IF(ISBLANK(A40),"円　　　銭",IF($AN$32&lt;AN35,(ROUNDDOWN($AN$32,2)),(ROUNDDOWN(AN35,2))))</f>
        <v>円　　　銭</v>
      </c>
      <c r="AQ35" s="9" t="s">
        <v>97</v>
      </c>
      <c r="AR35" s="22"/>
    </row>
    <row r="36" spans="1:51" x14ac:dyDescent="0.25">
      <c r="A36" t="s">
        <v>34</v>
      </c>
      <c r="AQ36" s="9" t="s">
        <v>98</v>
      </c>
      <c r="AR36" s="22"/>
    </row>
    <row r="37" spans="1:51" ht="21" customHeight="1" x14ac:dyDescent="0.25">
      <c r="A37" s="289" t="s">
        <v>0</v>
      </c>
      <c r="B37" s="290"/>
      <c r="C37" s="291"/>
      <c r="D37" s="295" t="s">
        <v>114</v>
      </c>
      <c r="E37" s="296"/>
      <c r="F37" s="296"/>
      <c r="G37" s="297"/>
      <c r="H37" s="295" t="s">
        <v>35</v>
      </c>
      <c r="I37" s="296"/>
      <c r="J37" s="296"/>
      <c r="K37" s="296"/>
      <c r="L37" s="297"/>
      <c r="M37" s="301" t="s">
        <v>86</v>
      </c>
      <c r="N37" s="302"/>
      <c r="O37" s="302"/>
      <c r="P37" s="302"/>
      <c r="Q37" s="303"/>
      <c r="R37" s="295" t="s">
        <v>115</v>
      </c>
      <c r="S37" s="296"/>
      <c r="T37" s="296"/>
      <c r="U37" s="297"/>
      <c r="V37" s="5"/>
      <c r="W37" s="5"/>
      <c r="X37" s="5"/>
      <c r="Y37" s="5"/>
      <c r="Z37" s="5"/>
      <c r="AQ37" s="27" t="s">
        <v>101</v>
      </c>
      <c r="AR37" s="30">
        <f>'表２（地域間）１印刷用'!AR37</f>
        <v>424.07</v>
      </c>
    </row>
    <row r="38" spans="1:51" ht="21" customHeight="1" x14ac:dyDescent="0.25">
      <c r="A38" s="292"/>
      <c r="B38" s="293"/>
      <c r="C38" s="294"/>
      <c r="D38" s="298"/>
      <c r="E38" s="299"/>
      <c r="F38" s="299"/>
      <c r="G38" s="300"/>
      <c r="H38" s="298"/>
      <c r="I38" s="299"/>
      <c r="J38" s="299"/>
      <c r="K38" s="299"/>
      <c r="L38" s="300"/>
      <c r="M38" s="251"/>
      <c r="N38" s="304"/>
      <c r="O38" s="304"/>
      <c r="P38" s="304"/>
      <c r="Q38" s="252"/>
      <c r="R38" s="298"/>
      <c r="S38" s="299"/>
      <c r="T38" s="299"/>
      <c r="U38" s="300"/>
      <c r="V38" s="5"/>
      <c r="W38" s="5"/>
      <c r="X38" s="5"/>
      <c r="Y38" s="5"/>
      <c r="Z38" s="5"/>
      <c r="AQ38" s="27" t="s">
        <v>102</v>
      </c>
      <c r="AR38" s="30"/>
    </row>
    <row r="39" spans="1:51" ht="15.75" customHeight="1" x14ac:dyDescent="0.25">
      <c r="A39" s="112" t="s">
        <v>101</v>
      </c>
      <c r="B39" s="113"/>
      <c r="C39" s="113"/>
      <c r="D39" s="114" t="e">
        <f>IF(ISBLANK(A39),"円　　　銭",SUBSTITUTE(TEXT(ROUNDDOWN(AN32,2),"[DBNum3]#,##0円.00銭"),".",""))</f>
        <v>#DIV/0!</v>
      </c>
      <c r="E39" s="115"/>
      <c r="F39" s="115"/>
      <c r="G39" s="116"/>
      <c r="H39" s="114" t="str">
        <f>IF(ISBLANK(A39),"円　　　銭",SUBSTITUTE(TEXT(VLOOKUP(A39,AQ:AR,2,0),"[DBNum3]#,##0円.00銭"),".",""))</f>
        <v>４２４円０７銭</v>
      </c>
      <c r="I39" s="115"/>
      <c r="J39" s="115"/>
      <c r="K39" s="115"/>
      <c r="L39" s="116"/>
      <c r="M39" s="114" t="e">
        <f>IF(ISBLANK(A39),"円　　　銭",SUBSTITUTE(TEXT(ROUNDDOWN($AO$34,2),"[DBNum3]#,##0円.00銭"),".",""))</f>
        <v>#DIV/0!</v>
      </c>
      <c r="N39" s="115"/>
      <c r="O39" s="115"/>
      <c r="P39" s="115"/>
      <c r="Q39" s="116"/>
      <c r="R39" s="114" t="e">
        <f>IF(ISBLANK(A39),"円　　　銭",SUBSTITUTE(TEXT(ROUNDDOWN(AO32,2),"[DBNum3]#,##0円.00銭"),".",""))</f>
        <v>#DIV/0!</v>
      </c>
      <c r="S39" s="115"/>
      <c r="T39" s="115"/>
      <c r="U39" s="116"/>
      <c r="V39" s="5"/>
      <c r="W39" s="5"/>
      <c r="X39" s="5"/>
      <c r="Y39" s="5"/>
      <c r="Z39" s="5"/>
      <c r="AQ39" s="27" t="s">
        <v>103</v>
      </c>
      <c r="AR39" s="30"/>
    </row>
    <row r="40" spans="1:51" ht="15.75" customHeight="1" x14ac:dyDescent="0.25">
      <c r="A40" s="112"/>
      <c r="B40" s="113"/>
      <c r="C40" s="113"/>
      <c r="D40" s="114"/>
      <c r="E40" s="115"/>
      <c r="F40" s="115"/>
      <c r="G40" s="116"/>
      <c r="H40" s="114"/>
      <c r="I40" s="115"/>
      <c r="J40" s="115"/>
      <c r="K40" s="115"/>
      <c r="L40" s="116"/>
      <c r="M40" s="114"/>
      <c r="N40" s="115"/>
      <c r="O40" s="115"/>
      <c r="P40" s="115"/>
      <c r="Q40" s="116"/>
      <c r="R40" s="114"/>
      <c r="S40" s="115"/>
      <c r="T40" s="115"/>
      <c r="U40" s="116"/>
      <c r="V40" s="5"/>
      <c r="W40" s="5"/>
      <c r="X40" s="5"/>
      <c r="Y40" s="5"/>
      <c r="Z40" s="5"/>
    </row>
    <row r="41" spans="1:51" ht="15.75" customHeight="1" x14ac:dyDescent="0.25">
      <c r="A41" s="73"/>
      <c r="B41" s="73"/>
      <c r="C41" s="73"/>
      <c r="D41" s="74"/>
      <c r="E41" s="74"/>
      <c r="F41" s="74"/>
      <c r="G41" s="74"/>
      <c r="H41" s="74"/>
      <c r="I41" s="74"/>
      <c r="J41" s="74"/>
      <c r="K41" s="74"/>
      <c r="L41" s="74"/>
      <c r="M41" s="74"/>
      <c r="N41" s="74"/>
      <c r="O41" s="74"/>
      <c r="P41" s="74"/>
      <c r="Q41" s="74"/>
      <c r="R41" s="74"/>
      <c r="S41" s="74"/>
      <c r="T41" s="74"/>
      <c r="U41" s="74"/>
      <c r="V41" s="5"/>
      <c r="W41" s="5"/>
      <c r="X41" s="5"/>
      <c r="Y41" s="5"/>
      <c r="Z41" s="5"/>
    </row>
    <row r="42" spans="1:51" x14ac:dyDescent="0.25">
      <c r="A42" s="75" t="s">
        <v>169</v>
      </c>
      <c r="B42">
        <f>COLUMN(B42)-1</f>
        <v>1</v>
      </c>
      <c r="C42">
        <f t="shared" ref="C42:AS42" si="0">COLUMN(C42)-1</f>
        <v>2</v>
      </c>
      <c r="D42">
        <f t="shared" si="0"/>
        <v>3</v>
      </c>
      <c r="E42">
        <f t="shared" si="0"/>
        <v>4</v>
      </c>
      <c r="F42">
        <f t="shared" si="0"/>
        <v>5</v>
      </c>
      <c r="G42">
        <f t="shared" si="0"/>
        <v>6</v>
      </c>
      <c r="H42">
        <f t="shared" si="0"/>
        <v>7</v>
      </c>
      <c r="I42">
        <f t="shared" si="0"/>
        <v>8</v>
      </c>
      <c r="J42">
        <f t="shared" si="0"/>
        <v>9</v>
      </c>
      <c r="K42">
        <f t="shared" si="0"/>
        <v>10</v>
      </c>
      <c r="L42">
        <f t="shared" si="0"/>
        <v>11</v>
      </c>
      <c r="M42">
        <f t="shared" si="0"/>
        <v>12</v>
      </c>
      <c r="N42">
        <f t="shared" si="0"/>
        <v>13</v>
      </c>
      <c r="O42">
        <f t="shared" si="0"/>
        <v>14</v>
      </c>
      <c r="P42">
        <f t="shared" si="0"/>
        <v>15</v>
      </c>
      <c r="Q42">
        <f t="shared" si="0"/>
        <v>16</v>
      </c>
      <c r="R42">
        <f t="shared" si="0"/>
        <v>17</v>
      </c>
      <c r="S42">
        <f t="shared" si="0"/>
        <v>18</v>
      </c>
      <c r="T42">
        <f t="shared" si="0"/>
        <v>19</v>
      </c>
      <c r="U42">
        <f t="shared" si="0"/>
        <v>20</v>
      </c>
      <c r="V42">
        <f t="shared" si="0"/>
        <v>21</v>
      </c>
      <c r="W42">
        <f t="shared" si="0"/>
        <v>22</v>
      </c>
      <c r="X42">
        <f t="shared" si="0"/>
        <v>23</v>
      </c>
      <c r="Y42">
        <f t="shared" si="0"/>
        <v>24</v>
      </c>
      <c r="Z42">
        <f t="shared" si="0"/>
        <v>25</v>
      </c>
      <c r="AA42">
        <f t="shared" si="0"/>
        <v>26</v>
      </c>
      <c r="AB42">
        <f t="shared" si="0"/>
        <v>27</v>
      </c>
      <c r="AC42">
        <f t="shared" si="0"/>
        <v>28</v>
      </c>
      <c r="AD42">
        <f t="shared" si="0"/>
        <v>29</v>
      </c>
      <c r="AE42">
        <f t="shared" si="0"/>
        <v>30</v>
      </c>
      <c r="AF42">
        <f t="shared" si="0"/>
        <v>31</v>
      </c>
      <c r="AG42">
        <f t="shared" si="0"/>
        <v>32</v>
      </c>
      <c r="AH42">
        <f t="shared" si="0"/>
        <v>33</v>
      </c>
      <c r="AI42">
        <f t="shared" si="0"/>
        <v>34</v>
      </c>
      <c r="AJ42">
        <f t="shared" si="0"/>
        <v>35</v>
      </c>
      <c r="AK42">
        <f t="shared" si="0"/>
        <v>36</v>
      </c>
      <c r="AL42">
        <f t="shared" si="0"/>
        <v>37</v>
      </c>
      <c r="AM42">
        <f t="shared" si="0"/>
        <v>38</v>
      </c>
      <c r="AN42">
        <f t="shared" si="0"/>
        <v>39</v>
      </c>
      <c r="AO42">
        <f t="shared" si="0"/>
        <v>40</v>
      </c>
      <c r="AP42">
        <f t="shared" si="0"/>
        <v>41</v>
      </c>
      <c r="AQ42">
        <f t="shared" si="0"/>
        <v>42</v>
      </c>
      <c r="AR42">
        <f t="shared" si="0"/>
        <v>43</v>
      </c>
      <c r="AS42">
        <f t="shared" si="0"/>
        <v>44</v>
      </c>
    </row>
    <row r="43" spans="1:51" x14ac:dyDescent="0.25">
      <c r="A43" t="s">
        <v>36</v>
      </c>
    </row>
    <row r="44" spans="1:51" ht="13.15" thickBot="1" x14ac:dyDescent="0.3">
      <c r="A44" t="s">
        <v>110</v>
      </c>
      <c r="C44" s="55"/>
      <c r="D44" s="55"/>
    </row>
    <row r="45" spans="1:51" ht="47.25" customHeight="1" x14ac:dyDescent="0.25">
      <c r="A45" s="370" t="s">
        <v>0</v>
      </c>
      <c r="B45" s="273" t="s">
        <v>2</v>
      </c>
      <c r="C45" s="368" t="s">
        <v>117</v>
      </c>
      <c r="D45" s="273" t="s">
        <v>106</v>
      </c>
      <c r="E45" s="273"/>
      <c r="F45" s="273" t="s">
        <v>37</v>
      </c>
      <c r="G45" s="273"/>
      <c r="H45" s="273"/>
      <c r="I45" s="273"/>
      <c r="J45" s="273"/>
      <c r="K45" s="273"/>
      <c r="L45" s="211" t="s">
        <v>38</v>
      </c>
      <c r="M45" s="213"/>
      <c r="N45" s="449" t="s">
        <v>39</v>
      </c>
      <c r="O45" s="450"/>
      <c r="P45" s="211" t="s">
        <v>40</v>
      </c>
      <c r="Q45" s="213"/>
      <c r="R45" s="211" t="s">
        <v>41</v>
      </c>
      <c r="S45" s="213"/>
      <c r="T45" s="211" t="s">
        <v>176</v>
      </c>
      <c r="U45" s="212"/>
      <c r="V45" s="212"/>
      <c r="W45" s="213"/>
      <c r="X45" s="211" t="s">
        <v>118</v>
      </c>
      <c r="Y45" s="212"/>
      <c r="Z45" s="212"/>
      <c r="AA45" s="213"/>
      <c r="AB45" s="211" t="s">
        <v>120</v>
      </c>
      <c r="AC45" s="213"/>
      <c r="AD45" s="211" t="s">
        <v>43</v>
      </c>
      <c r="AE45" s="212"/>
      <c r="AF45" s="212"/>
      <c r="AG45" s="213"/>
      <c r="AH45" s="211" t="s">
        <v>44</v>
      </c>
      <c r="AI45" s="212"/>
      <c r="AJ45" s="212"/>
      <c r="AK45" s="213"/>
      <c r="AL45" s="211" t="s">
        <v>45</v>
      </c>
      <c r="AM45" s="444"/>
      <c r="AN45" s="444"/>
      <c r="AO45" s="445"/>
      <c r="AP45" s="211" t="s">
        <v>104</v>
      </c>
      <c r="AQ45" s="213"/>
      <c r="AR45" s="406" t="s">
        <v>46</v>
      </c>
      <c r="AS45" s="407"/>
      <c r="AW45" s="470" t="s">
        <v>171</v>
      </c>
      <c r="AY45" s="470" t="s">
        <v>172</v>
      </c>
    </row>
    <row r="46" spans="1:51" ht="47.25" customHeight="1" x14ac:dyDescent="0.25">
      <c r="A46" s="371"/>
      <c r="B46" s="372"/>
      <c r="C46" s="368"/>
      <c r="D46" s="372"/>
      <c r="E46" s="372"/>
      <c r="F46" s="372" t="s">
        <v>47</v>
      </c>
      <c r="G46" s="372"/>
      <c r="H46" s="372" t="s">
        <v>48</v>
      </c>
      <c r="I46" s="372"/>
      <c r="J46" s="372" t="s">
        <v>49</v>
      </c>
      <c r="K46" s="372"/>
      <c r="L46" s="214"/>
      <c r="M46" s="216"/>
      <c r="N46" s="451"/>
      <c r="O46" s="452"/>
      <c r="P46" s="214"/>
      <c r="Q46" s="216"/>
      <c r="R46" s="214"/>
      <c r="S46" s="216"/>
      <c r="T46" s="214"/>
      <c r="U46" s="215"/>
      <c r="V46" s="215"/>
      <c r="W46" s="216"/>
      <c r="X46" s="214"/>
      <c r="Y46" s="215"/>
      <c r="Z46" s="215"/>
      <c r="AA46" s="216"/>
      <c r="AB46" s="214"/>
      <c r="AC46" s="216"/>
      <c r="AD46" s="214"/>
      <c r="AE46" s="215"/>
      <c r="AF46" s="215"/>
      <c r="AG46" s="216"/>
      <c r="AH46" s="214"/>
      <c r="AI46" s="215"/>
      <c r="AJ46" s="215"/>
      <c r="AK46" s="216"/>
      <c r="AL46" s="446"/>
      <c r="AM46" s="447"/>
      <c r="AN46" s="447"/>
      <c r="AO46" s="448"/>
      <c r="AP46" s="214"/>
      <c r="AQ46" s="216"/>
      <c r="AR46" s="408"/>
      <c r="AS46" s="409"/>
      <c r="AW46" s="471"/>
      <c r="AY46" s="471"/>
    </row>
    <row r="47" spans="1:51" ht="36.75" customHeight="1" x14ac:dyDescent="0.25">
      <c r="A47" s="371"/>
      <c r="B47" s="372"/>
      <c r="C47" s="369"/>
      <c r="D47" s="372"/>
      <c r="E47" s="372"/>
      <c r="F47" s="372"/>
      <c r="G47" s="372"/>
      <c r="H47" s="372"/>
      <c r="I47" s="372"/>
      <c r="J47" s="372"/>
      <c r="K47" s="372"/>
      <c r="L47" s="41"/>
      <c r="M47" s="42"/>
      <c r="N47" s="251" t="s">
        <v>50</v>
      </c>
      <c r="O47" s="252"/>
      <c r="P47" s="251" t="s">
        <v>51</v>
      </c>
      <c r="Q47" s="252"/>
      <c r="R47" s="251" t="s">
        <v>52</v>
      </c>
      <c r="S47" s="252"/>
      <c r="T47" s="217" t="s">
        <v>53</v>
      </c>
      <c r="U47" s="218"/>
      <c r="V47" s="218"/>
      <c r="W47" s="219"/>
      <c r="X47" s="217" t="s">
        <v>119</v>
      </c>
      <c r="Y47" s="218"/>
      <c r="Z47" s="218"/>
      <c r="AA47" s="219"/>
      <c r="AB47" s="217" t="s">
        <v>121</v>
      </c>
      <c r="AC47" s="219"/>
      <c r="AD47" s="217" t="s">
        <v>54</v>
      </c>
      <c r="AE47" s="218"/>
      <c r="AF47" s="218"/>
      <c r="AG47" s="219"/>
      <c r="AH47" s="217" t="s">
        <v>55</v>
      </c>
      <c r="AI47" s="218"/>
      <c r="AJ47" s="218"/>
      <c r="AK47" s="219"/>
      <c r="AL47" s="217" t="s">
        <v>56</v>
      </c>
      <c r="AM47" s="404"/>
      <c r="AN47" s="404"/>
      <c r="AO47" s="405"/>
      <c r="AP47" s="217" t="s">
        <v>105</v>
      </c>
      <c r="AQ47" s="219"/>
      <c r="AR47" s="251" t="s">
        <v>57</v>
      </c>
      <c r="AS47" s="410"/>
      <c r="AW47" s="472"/>
      <c r="AY47" s="472"/>
    </row>
    <row r="48" spans="1:51" ht="17.100000000000001" customHeight="1" x14ac:dyDescent="0.25">
      <c r="A48" s="359" t="s">
        <v>101</v>
      </c>
      <c r="B48" s="482">
        <v>1</v>
      </c>
      <c r="C48" s="480" t="str">
        <f>IFERROR(IF(VLOOKUP($AW48,'表２（地域間）（合計）'!$B$47:$AS$106,C$42,FALSE)="","",VLOOKUP($AW48,'表２（地域間）（合計）'!$B$47:$AS$106,C$42,FALSE)),"")</f>
        <v/>
      </c>
      <c r="D48" s="476" t="str">
        <f>IFERROR(IF(VLOOKUP($AW48,'表２（地域間）（合計）'!$B$47:$AS$106,D$42,FALSE)="","",VLOOKUP($AW48,'表２（地域間）（合計）'!$B$47:$AS$106,D$42,FALSE)),"")</f>
        <v/>
      </c>
      <c r="E48" s="477" t="str">
        <f>IFERROR(IF(VLOOKUP($AW48,'表２（地域間）（合計）'!$B$47:$AS$106,E$42,FALSE)="","",VLOOKUP($AW48,'表２（地域間）（合計）'!$B$47:$AS$106,E$42,FALSE)),"")</f>
        <v/>
      </c>
      <c r="F48" s="475" t="str">
        <f>IFERROR(IF(VLOOKUP($AW48,'表２（地域間）（合計）'!$B$47:$AS$106,F$42,FALSE)="","",VLOOKUP($AW48,'表２（地域間）（合計）'!$B$47:$AS$106,F$42,FALSE)),"")</f>
        <v/>
      </c>
      <c r="G48" s="475" t="str">
        <f>IFERROR(IF(VLOOKUP($AW48,'表２（地域間）（合計）'!$B$47:$AS$106,G$42,FALSE)="","",VLOOKUP($AW48,'表２（地域間）（合計）'!$B$47:$AS$106,G$42,FALSE)),"")</f>
        <v/>
      </c>
      <c r="H48" s="475" t="str">
        <f>IFERROR(IF(VLOOKUP($AW48,'表２（地域間）（合計）'!$B$47:$AS$106,H$42,FALSE)="","",VLOOKUP($AW48,'表２（地域間）（合計）'!$B$47:$AS$106,H$42,FALSE)),"")</f>
        <v/>
      </c>
      <c r="I48" s="475" t="str">
        <f>IFERROR(IF(VLOOKUP($AW48,'表２（地域間）（合計）'!$B$47:$AS$106,I$42,FALSE)="","",VLOOKUP($AW48,'表２（地域間）（合計）'!$B$47:$AS$106,I$42,FALSE)),"")</f>
        <v/>
      </c>
      <c r="J48" s="475" t="str">
        <f>IFERROR(IF(VLOOKUP($AW48,'表２（地域間）（合計）'!$B$47:$AS$106,J$42,FALSE)="","",VLOOKUP($AW48,'表２（地域間）（合計）'!$B$47:$AS$106,J$42,FALSE)),"")</f>
        <v/>
      </c>
      <c r="K48" s="475" t="str">
        <f>IFERROR(IF(VLOOKUP($AW48,'表２（地域間）（合計）'!$B$47:$AS$106,K$42,FALSE)="","",VLOOKUP($AW48,'表２（地域間）（合計）'!$B$47:$AS$106,K$42,FALSE)),"")</f>
        <v/>
      </c>
      <c r="L48" s="486" t="str">
        <f>IFERROR(IF(VLOOKUP($AW48,'表２（地域間）（合計）'!$B$47:$AS$106,L$42,FALSE)="","",VLOOKUP($AW48,'表２（地域間）（合計）'!$B$47:$AS$106,L$42,FALSE)),"")</f>
        <v/>
      </c>
      <c r="M48" s="259" t="s">
        <v>58</v>
      </c>
      <c r="N48" s="80">
        <v>0</v>
      </c>
      <c r="O48" s="423" t="s">
        <v>59</v>
      </c>
      <c r="P48" s="501" t="str">
        <f>IFERROR(IF(VLOOKUP($AW48,'表２（地域間）（合計）'!$B$47:$AS$106,P$42,FALSE)="","",VLOOKUP($AW48,'表２（地域間）（合計）'!$B$47:$AS$106,P$42,FALSE)),"")</f>
        <v/>
      </c>
      <c r="Q48" s="502" t="str">
        <f>IFERROR(IF(VLOOKUP($AW48,'表２（地域間）（合計）'!$B$47:$AS$106,Q$42,FALSE)="","",VLOOKUP($AW48,'表２（地域間）（合計）'!$B$47:$AS$106,Q$42,FALSE)),"")</f>
        <v/>
      </c>
      <c r="R48" s="505" t="e">
        <f>IF(N49="( )","人",ROUNDDOWN(N49*P48,1))</f>
        <v>#VALUE!</v>
      </c>
      <c r="S48" s="506"/>
      <c r="T48" s="509">
        <v>0</v>
      </c>
      <c r="U48" s="510"/>
      <c r="V48" s="488" t="s">
        <v>60</v>
      </c>
      <c r="W48" s="489"/>
      <c r="X48" s="266">
        <v>0</v>
      </c>
      <c r="Y48" s="267"/>
      <c r="Z48" s="488" t="s">
        <v>60</v>
      </c>
      <c r="AA48" s="489"/>
      <c r="AB48" s="490" t="s">
        <v>25</v>
      </c>
      <c r="AC48" s="491"/>
      <c r="AD48" s="266">
        <v>0</v>
      </c>
      <c r="AE48" s="267"/>
      <c r="AF48" s="488" t="s">
        <v>60</v>
      </c>
      <c r="AG48" s="489"/>
      <c r="AH48" s="499">
        <f>T48-AY48</f>
        <v>0</v>
      </c>
      <c r="AI48" s="500"/>
      <c r="AJ48" s="488" t="s">
        <v>60</v>
      </c>
      <c r="AK48" s="489"/>
      <c r="AL48" s="266">
        <v>0</v>
      </c>
      <c r="AM48" s="267"/>
      <c r="AN48" s="488" t="s">
        <v>60</v>
      </c>
      <c r="AO48" s="489"/>
      <c r="AP48" s="490" t="s">
        <v>25</v>
      </c>
      <c r="AQ48" s="491"/>
      <c r="AR48" s="490" t="s">
        <v>25</v>
      </c>
      <c r="AS48" s="492"/>
      <c r="AW48" s="485"/>
      <c r="AX48" s="75" t="s">
        <v>174</v>
      </c>
      <c r="AY48" s="90"/>
    </row>
    <row r="49" spans="1:51" ht="17.100000000000001" customHeight="1" x14ac:dyDescent="0.25">
      <c r="A49" s="359"/>
      <c r="B49" s="483"/>
      <c r="C49" s="481"/>
      <c r="D49" s="478"/>
      <c r="E49" s="479"/>
      <c r="F49" s="475"/>
      <c r="G49" s="475"/>
      <c r="H49" s="475"/>
      <c r="I49" s="475"/>
      <c r="J49" s="475"/>
      <c r="K49" s="475"/>
      <c r="L49" s="487"/>
      <c r="M49" s="362"/>
      <c r="N49" s="38">
        <v>0</v>
      </c>
      <c r="O49" s="424"/>
      <c r="P49" s="503"/>
      <c r="Q49" s="504"/>
      <c r="R49" s="507"/>
      <c r="S49" s="508"/>
      <c r="T49" s="493">
        <v>0</v>
      </c>
      <c r="U49" s="494"/>
      <c r="V49" s="495">
        <f>ROUNDDOWN(AVERAGE(T48:U49),1)</f>
        <v>0</v>
      </c>
      <c r="W49" s="496"/>
      <c r="X49" s="262">
        <v>0</v>
      </c>
      <c r="Y49" s="263"/>
      <c r="Z49" s="495">
        <f>ROUNDDOWN(AVERAGE(X48:Y49),1)</f>
        <v>0</v>
      </c>
      <c r="AA49" s="496"/>
      <c r="AB49" s="497">
        <f>ROUNDDOWN(IF(V49=0,0,Z49/V49*100),3)</f>
        <v>0</v>
      </c>
      <c r="AC49" s="498"/>
      <c r="AD49" s="262">
        <v>0</v>
      </c>
      <c r="AE49" s="263"/>
      <c r="AF49" s="495">
        <f>ROUNDDOWN(AVERAGE(AD48:AE49),1)</f>
        <v>0</v>
      </c>
      <c r="AG49" s="496"/>
      <c r="AH49" s="513">
        <f>T49-AY49</f>
        <v>0</v>
      </c>
      <c r="AI49" s="514"/>
      <c r="AJ49" s="495">
        <f>ROUNDDOWN(AVERAGE(AH48:AI49),1)</f>
        <v>0</v>
      </c>
      <c r="AK49" s="496"/>
      <c r="AL49" s="262">
        <v>0</v>
      </c>
      <c r="AM49" s="263"/>
      <c r="AN49" s="495">
        <f>ROUNDDOWN(AVERAGE(AL48:AM49),1)</f>
        <v>0</v>
      </c>
      <c r="AO49" s="496"/>
      <c r="AP49" s="497">
        <f>ROUNDDOWN(IF(V49=0,0,AN49/V49*100),3)</f>
        <v>0</v>
      </c>
      <c r="AQ49" s="498"/>
      <c r="AR49" s="511" t="e">
        <f>IF(ISBLANK(A48),"",ROUNDDOWN((V49-(AF49+AJ49+AN49))/V49,5)*100)</f>
        <v>#DIV/0!</v>
      </c>
      <c r="AS49" s="512"/>
      <c r="AW49" s="473"/>
      <c r="AX49" s="75" t="s">
        <v>175</v>
      </c>
      <c r="AY49" s="91"/>
    </row>
    <row r="50" spans="1:51" ht="17.100000000000001" customHeight="1" x14ac:dyDescent="0.25">
      <c r="A50" s="359"/>
      <c r="B50" s="482">
        <v>2</v>
      </c>
      <c r="C50" s="480" t="str">
        <f>IFERROR(IF(VLOOKUP($AW50,'表２（地域間）（合計）'!$B$47:$AS$106,C$42,FALSE)="","",VLOOKUP($AW50,'表２（地域間）（合計）'!$B$47:$AS$106,C$42,FALSE)),"")</f>
        <v/>
      </c>
      <c r="D50" s="476" t="str">
        <f>IFERROR(IF(VLOOKUP($AW50,'表２（地域間）（合計）'!$B$47:$AS$106,D$42,FALSE)="","",VLOOKUP($AW50,'表２（地域間）（合計）'!$B$47:$AS$106,D$42,FALSE)),"")</f>
        <v/>
      </c>
      <c r="E50" s="477" t="str">
        <f>IFERROR(IF(VLOOKUP($AW50,'表２（地域間）（合計）'!$B$47:$AS$106,E$42,FALSE)="","",VLOOKUP($AW50,'表２（地域間）（合計）'!$B$47:$AS$106,E$42,FALSE)),"")</f>
        <v/>
      </c>
      <c r="F50" s="475" t="str">
        <f>IFERROR(IF(VLOOKUP($AW50,'表２（地域間）（合計）'!$B$47:$AS$106,F$42,FALSE)="","",VLOOKUP($AW50,'表２（地域間）（合計）'!$B$47:$AS$106,F$42,FALSE)),"")</f>
        <v/>
      </c>
      <c r="G50" s="475" t="str">
        <f>IFERROR(IF(VLOOKUP($AW50,'表２（地域間）（合計）'!$B$47:$AS$106,G$42,FALSE)="","",VLOOKUP($AW50,'表２（地域間）（合計）'!$B$47:$AS$106,G$42,FALSE)),"")</f>
        <v/>
      </c>
      <c r="H50" s="475" t="str">
        <f>IFERROR(IF(VLOOKUP($AW50,'表２（地域間）（合計）'!$B$47:$AS$106,H$42,FALSE)="","",VLOOKUP($AW50,'表２（地域間）（合計）'!$B$47:$AS$106,H$42,FALSE)),"")</f>
        <v/>
      </c>
      <c r="I50" s="475" t="str">
        <f>IFERROR(IF(VLOOKUP($AW50,'表２（地域間）（合計）'!$B$47:$AS$106,I$42,FALSE)="","",VLOOKUP($AW50,'表２（地域間）（合計）'!$B$47:$AS$106,I$42,FALSE)),"")</f>
        <v/>
      </c>
      <c r="J50" s="475" t="str">
        <f>IFERROR(IF(VLOOKUP($AW50,'表２（地域間）（合計）'!$B$47:$AS$106,J$42,FALSE)="","",VLOOKUP($AW50,'表２（地域間）（合計）'!$B$47:$AS$106,J$42,FALSE)),"")</f>
        <v/>
      </c>
      <c r="K50" s="475" t="str">
        <f>IFERROR(IF(VLOOKUP($AW50,'表２（地域間）（合計）'!$B$47:$AS$106,K$42,FALSE)="","",VLOOKUP($AW50,'表２（地域間）（合計）'!$B$47:$AS$106,K$42,FALSE)),"")</f>
        <v/>
      </c>
      <c r="L50" s="486" t="str">
        <f>IFERROR(IF(VLOOKUP($AW50,'表２（地域間）（合計）'!$B$47:$AS$106,L$42,FALSE)="","",VLOOKUP($AW50,'表２（地域間）（合計）'!$B$47:$AS$106,L$42,FALSE)),"")</f>
        <v/>
      </c>
      <c r="M50" s="259" t="s">
        <v>58</v>
      </c>
      <c r="N50" s="80">
        <v>0</v>
      </c>
      <c r="O50" s="259" t="s">
        <v>59</v>
      </c>
      <c r="P50" s="501" t="str">
        <f>IFERROR(IF(VLOOKUP($AW50,'表２（地域間）（合計）'!$B$47:$AS$106,P$42,FALSE)="","",VLOOKUP($AW50,'表２（地域間）（合計）'!$B$47:$AS$106,P$42,FALSE)),"")</f>
        <v/>
      </c>
      <c r="Q50" s="502" t="str">
        <f>IFERROR(IF(VLOOKUP($AW50,'表２（地域間）（合計）'!$B$47:$AS$106,Q$42,FALSE)="","",VLOOKUP($AW50,'表２（地域間）（合計）'!$B$47:$AS$106,Q$42,FALSE)),"")</f>
        <v/>
      </c>
      <c r="R50" s="505" t="e">
        <f>IF(N51="( )","人",ROUNDDOWN(N51*P50,1))</f>
        <v>#VALUE!</v>
      </c>
      <c r="S50" s="506"/>
      <c r="T50" s="509">
        <v>0</v>
      </c>
      <c r="U50" s="510"/>
      <c r="V50" s="488"/>
      <c r="W50" s="489"/>
      <c r="X50" s="266">
        <v>0</v>
      </c>
      <c r="Y50" s="267"/>
      <c r="Z50" s="488"/>
      <c r="AA50" s="489"/>
      <c r="AB50" s="490" t="s">
        <v>25</v>
      </c>
      <c r="AC50" s="491"/>
      <c r="AD50" s="266">
        <v>0</v>
      </c>
      <c r="AE50" s="267"/>
      <c r="AF50" s="488"/>
      <c r="AG50" s="489"/>
      <c r="AH50" s="499">
        <f t="shared" ref="AH50:AH107" si="1">T50-AY50</f>
        <v>0</v>
      </c>
      <c r="AI50" s="500"/>
      <c r="AJ50" s="488"/>
      <c r="AK50" s="489"/>
      <c r="AL50" s="266">
        <v>0</v>
      </c>
      <c r="AM50" s="267"/>
      <c r="AN50" s="488"/>
      <c r="AO50" s="489"/>
      <c r="AP50" s="490" t="s">
        <v>107</v>
      </c>
      <c r="AQ50" s="491"/>
      <c r="AR50" s="490" t="s">
        <v>25</v>
      </c>
      <c r="AS50" s="492"/>
      <c r="AW50" s="473"/>
      <c r="AX50" s="75" t="s">
        <v>174</v>
      </c>
      <c r="AY50" s="90"/>
    </row>
    <row r="51" spans="1:51" ht="17.100000000000001" customHeight="1" x14ac:dyDescent="0.25">
      <c r="A51" s="359"/>
      <c r="B51" s="483"/>
      <c r="C51" s="481"/>
      <c r="D51" s="478"/>
      <c r="E51" s="479"/>
      <c r="F51" s="475"/>
      <c r="G51" s="475"/>
      <c r="H51" s="475"/>
      <c r="I51" s="475"/>
      <c r="J51" s="475"/>
      <c r="K51" s="475"/>
      <c r="L51" s="487"/>
      <c r="M51" s="362"/>
      <c r="N51" s="38">
        <v>0</v>
      </c>
      <c r="O51" s="362"/>
      <c r="P51" s="503"/>
      <c r="Q51" s="504"/>
      <c r="R51" s="507"/>
      <c r="S51" s="508"/>
      <c r="T51" s="493">
        <v>0</v>
      </c>
      <c r="U51" s="494"/>
      <c r="V51" s="515">
        <f>ROUNDDOWN(AVERAGE(T50:U51),1)</f>
        <v>0</v>
      </c>
      <c r="W51" s="516"/>
      <c r="X51" s="262">
        <v>0</v>
      </c>
      <c r="Y51" s="263"/>
      <c r="Z51" s="515">
        <f>ROUNDDOWN(AVERAGE(X50:Y51),1)</f>
        <v>0</v>
      </c>
      <c r="AA51" s="516"/>
      <c r="AB51" s="497">
        <f>ROUNDDOWN(IF(V51=0,0,Z51/V51*100),3)</f>
        <v>0</v>
      </c>
      <c r="AC51" s="498"/>
      <c r="AD51" s="262">
        <v>0</v>
      </c>
      <c r="AE51" s="263"/>
      <c r="AF51" s="515">
        <f>ROUNDDOWN(AVERAGE(AD50:AE51),1)</f>
        <v>0</v>
      </c>
      <c r="AG51" s="516"/>
      <c r="AH51" s="513">
        <f t="shared" si="1"/>
        <v>0</v>
      </c>
      <c r="AI51" s="514"/>
      <c r="AJ51" s="515">
        <f>ROUNDDOWN(AVERAGE(AH50:AI51),1)</f>
        <v>0</v>
      </c>
      <c r="AK51" s="516"/>
      <c r="AL51" s="262">
        <v>0</v>
      </c>
      <c r="AM51" s="263"/>
      <c r="AN51" s="515">
        <f>ROUNDDOWN(AVERAGE(AL50:AM51),1)</f>
        <v>0</v>
      </c>
      <c r="AO51" s="516"/>
      <c r="AP51" s="497">
        <f>ROUNDDOWN(IF(V51=0,0,AN51/V51*100),3)</f>
        <v>0</v>
      </c>
      <c r="AQ51" s="498"/>
      <c r="AR51" s="511" t="str">
        <f t="shared" ref="AR51" si="2">IF(ISBLANK(A50),"",ROUNDDOWN((V51-(AF51+AJ51+AN51))/V51,5)*100)</f>
        <v/>
      </c>
      <c r="AS51" s="512"/>
      <c r="AW51" s="473"/>
      <c r="AX51" s="75" t="s">
        <v>175</v>
      </c>
      <c r="AY51" s="91"/>
    </row>
    <row r="52" spans="1:51" ht="17.100000000000001" customHeight="1" x14ac:dyDescent="0.25">
      <c r="A52" s="395"/>
      <c r="B52" s="482">
        <v>3</v>
      </c>
      <c r="C52" s="480" t="str">
        <f>IFERROR(IF(VLOOKUP($AW52,'表２（地域間）（合計）'!$B$47:$AS$106,C$42,FALSE)="","",VLOOKUP($AW52,'表２（地域間）（合計）'!$B$47:$AS$106,C$42,FALSE)),"")</f>
        <v/>
      </c>
      <c r="D52" s="476" t="str">
        <f>IFERROR(IF(VLOOKUP($AW52,'表２（地域間）（合計）'!$B$47:$AS$106,D$42,FALSE)="","",VLOOKUP($AW52,'表２（地域間）（合計）'!$B$47:$AS$106,D$42,FALSE)),"")</f>
        <v/>
      </c>
      <c r="E52" s="477" t="str">
        <f>IFERROR(IF(VLOOKUP($AW52,'表２（地域間）（合計）'!$B$47:$AS$106,E$42,FALSE)="","",VLOOKUP($AW52,'表２（地域間）（合計）'!$B$47:$AS$106,E$42,FALSE)),"")</f>
        <v/>
      </c>
      <c r="F52" s="475" t="str">
        <f>IFERROR(IF(VLOOKUP($AW52,'表２（地域間）（合計）'!$B$47:$AS$106,F$42,FALSE)="","",VLOOKUP($AW52,'表２（地域間）（合計）'!$B$47:$AS$106,F$42,FALSE)),"")</f>
        <v/>
      </c>
      <c r="G52" s="475" t="str">
        <f>IFERROR(IF(VLOOKUP($AW52,'表２（地域間）（合計）'!$B$47:$AS$106,G$42,FALSE)="","",VLOOKUP($AW52,'表２（地域間）（合計）'!$B$47:$AS$106,G$42,FALSE)),"")</f>
        <v/>
      </c>
      <c r="H52" s="475" t="str">
        <f>IFERROR(IF(VLOOKUP($AW52,'表２（地域間）（合計）'!$B$47:$AS$106,H$42,FALSE)="","",VLOOKUP($AW52,'表２（地域間）（合計）'!$B$47:$AS$106,H$42,FALSE)),"")</f>
        <v/>
      </c>
      <c r="I52" s="475" t="str">
        <f>IFERROR(IF(VLOOKUP($AW52,'表２（地域間）（合計）'!$B$47:$AS$106,I$42,FALSE)="","",VLOOKUP($AW52,'表２（地域間）（合計）'!$B$47:$AS$106,I$42,FALSE)),"")</f>
        <v/>
      </c>
      <c r="J52" s="475" t="str">
        <f>IFERROR(IF(VLOOKUP($AW52,'表２（地域間）（合計）'!$B$47:$AS$106,J$42,FALSE)="","",VLOOKUP($AW52,'表２（地域間）（合計）'!$B$47:$AS$106,J$42,FALSE)),"")</f>
        <v/>
      </c>
      <c r="K52" s="475" t="str">
        <f>IFERROR(IF(VLOOKUP($AW52,'表２（地域間）（合計）'!$B$47:$AS$106,K$42,FALSE)="","",VLOOKUP($AW52,'表２（地域間）（合計）'!$B$47:$AS$106,K$42,FALSE)),"")</f>
        <v/>
      </c>
      <c r="L52" s="486" t="str">
        <f>IFERROR(IF(VLOOKUP($AW52,'表２（地域間）（合計）'!$B$47:$AS$106,L$42,FALSE)="","",VLOOKUP($AW52,'表２（地域間）（合計）'!$B$47:$AS$106,L$42,FALSE)),"")</f>
        <v/>
      </c>
      <c r="M52" s="259" t="s">
        <v>58</v>
      </c>
      <c r="N52" s="80">
        <v>0</v>
      </c>
      <c r="O52" s="259" t="s">
        <v>59</v>
      </c>
      <c r="P52" s="501" t="str">
        <f>IFERROR(IF(VLOOKUP($AW52,'表２（地域間）（合計）'!$B$47:$AS$106,P$42,FALSE)="","",VLOOKUP($AW52,'表２（地域間）（合計）'!$B$47:$AS$106,P$42,FALSE)),"")</f>
        <v/>
      </c>
      <c r="Q52" s="502" t="str">
        <f>IFERROR(IF(VLOOKUP($AW52,'表２（地域間）（合計）'!$B$47:$AS$106,Q$42,FALSE)="","",VLOOKUP($AW52,'表２（地域間）（合計）'!$B$47:$AS$106,Q$42,FALSE)),"")</f>
        <v/>
      </c>
      <c r="R52" s="505" t="e">
        <f>IF(N53="( )","人",ROUNDDOWN(N53*P52,1))</f>
        <v>#VALUE!</v>
      </c>
      <c r="S52" s="506"/>
      <c r="T52" s="509">
        <v>0</v>
      </c>
      <c r="U52" s="510"/>
      <c r="V52" s="488"/>
      <c r="W52" s="489"/>
      <c r="X52" s="266">
        <v>0</v>
      </c>
      <c r="Y52" s="267"/>
      <c r="Z52" s="488"/>
      <c r="AA52" s="489"/>
      <c r="AB52" s="490" t="s">
        <v>25</v>
      </c>
      <c r="AC52" s="491"/>
      <c r="AD52" s="266">
        <v>0</v>
      </c>
      <c r="AE52" s="267"/>
      <c r="AF52" s="488"/>
      <c r="AG52" s="489"/>
      <c r="AH52" s="499">
        <f t="shared" si="1"/>
        <v>0</v>
      </c>
      <c r="AI52" s="500"/>
      <c r="AJ52" s="488"/>
      <c r="AK52" s="489"/>
      <c r="AL52" s="266">
        <v>0</v>
      </c>
      <c r="AM52" s="267"/>
      <c r="AN52" s="488"/>
      <c r="AO52" s="489"/>
      <c r="AP52" s="490" t="s">
        <v>107</v>
      </c>
      <c r="AQ52" s="491"/>
      <c r="AR52" s="490" t="s">
        <v>25</v>
      </c>
      <c r="AS52" s="492"/>
      <c r="AW52" s="473"/>
      <c r="AX52" s="75" t="s">
        <v>174</v>
      </c>
      <c r="AY52" s="90"/>
    </row>
    <row r="53" spans="1:51" ht="17.100000000000001" customHeight="1" x14ac:dyDescent="0.25">
      <c r="A53" s="484"/>
      <c r="B53" s="483"/>
      <c r="C53" s="481"/>
      <c r="D53" s="478"/>
      <c r="E53" s="479"/>
      <c r="F53" s="475"/>
      <c r="G53" s="475"/>
      <c r="H53" s="475"/>
      <c r="I53" s="475"/>
      <c r="J53" s="475"/>
      <c r="K53" s="475"/>
      <c r="L53" s="487"/>
      <c r="M53" s="362"/>
      <c r="N53" s="38">
        <v>0</v>
      </c>
      <c r="O53" s="362"/>
      <c r="P53" s="503"/>
      <c r="Q53" s="504"/>
      <c r="R53" s="507"/>
      <c r="S53" s="508"/>
      <c r="T53" s="493">
        <v>0</v>
      </c>
      <c r="U53" s="494"/>
      <c r="V53" s="515">
        <f t="shared" ref="V53" si="3">ROUNDDOWN(AVERAGE(T52:U53),1)</f>
        <v>0</v>
      </c>
      <c r="W53" s="516"/>
      <c r="X53" s="262">
        <v>0</v>
      </c>
      <c r="Y53" s="263"/>
      <c r="Z53" s="515">
        <f t="shared" ref="Z53" si="4">ROUNDDOWN(AVERAGE(X52:Y53),1)</f>
        <v>0</v>
      </c>
      <c r="AA53" s="516"/>
      <c r="AB53" s="497">
        <f t="shared" ref="AB53" si="5">ROUNDDOWN(IF(V53=0,0,Z53/V53*100),3)</f>
        <v>0</v>
      </c>
      <c r="AC53" s="498"/>
      <c r="AD53" s="262">
        <v>0</v>
      </c>
      <c r="AE53" s="263"/>
      <c r="AF53" s="515">
        <f t="shared" ref="AF53" si="6">ROUNDDOWN(AVERAGE(AD52:AE53),1)</f>
        <v>0</v>
      </c>
      <c r="AG53" s="516"/>
      <c r="AH53" s="513">
        <f t="shared" si="1"/>
        <v>0</v>
      </c>
      <c r="AI53" s="514"/>
      <c r="AJ53" s="515">
        <f t="shared" ref="AJ53" si="7">ROUNDDOWN(AVERAGE(AH52:AI53),1)</f>
        <v>0</v>
      </c>
      <c r="AK53" s="516"/>
      <c r="AL53" s="262">
        <v>0</v>
      </c>
      <c r="AM53" s="263"/>
      <c r="AN53" s="515">
        <f t="shared" ref="AN53" si="8">ROUNDDOWN(AVERAGE(AL52:AM53),1)</f>
        <v>0</v>
      </c>
      <c r="AO53" s="516"/>
      <c r="AP53" s="497">
        <f>ROUNDDOWN(IF(V53=0,0,AN53/V53*100),3)</f>
        <v>0</v>
      </c>
      <c r="AQ53" s="498"/>
      <c r="AR53" s="511" t="str">
        <f t="shared" ref="AR53" si="9">IF(ISBLANK(A52),"",ROUNDDOWN((V53-(AF53+AJ53+AN53))/V53,5)*100)</f>
        <v/>
      </c>
      <c r="AS53" s="512"/>
      <c r="AW53" s="473"/>
      <c r="AX53" s="75" t="s">
        <v>175</v>
      </c>
      <c r="AY53" s="91"/>
    </row>
    <row r="54" spans="1:51" ht="17.100000000000001" customHeight="1" x14ac:dyDescent="0.25">
      <c r="A54" s="359"/>
      <c r="B54" s="482">
        <v>4</v>
      </c>
      <c r="C54" s="480" t="str">
        <f>IFERROR(IF(VLOOKUP($AW54,'表２（地域間）（合計）'!$B$47:$AS$106,C$42,FALSE)="","",VLOOKUP($AW54,'表２（地域間）（合計）'!$B$47:$AS$106,C$42,FALSE)),"")</f>
        <v/>
      </c>
      <c r="D54" s="476" t="str">
        <f>IFERROR(IF(VLOOKUP($AW54,'表２（地域間）（合計）'!$B$47:$AS$106,D$42,FALSE)="","",VLOOKUP($AW54,'表２（地域間）（合計）'!$B$47:$AS$106,D$42,FALSE)),"")</f>
        <v/>
      </c>
      <c r="E54" s="477" t="str">
        <f>IFERROR(IF(VLOOKUP($AW54,'表２（地域間）（合計）'!$B$47:$AS$106,E$42,FALSE)="","",VLOOKUP($AW54,'表２（地域間）（合計）'!$B$47:$AS$106,E$42,FALSE)),"")</f>
        <v/>
      </c>
      <c r="F54" s="475" t="str">
        <f>IFERROR(IF(VLOOKUP($AW54,'表２（地域間）（合計）'!$B$47:$AS$106,F$42,FALSE)="","",VLOOKUP($AW54,'表２（地域間）（合計）'!$B$47:$AS$106,F$42,FALSE)),"")</f>
        <v/>
      </c>
      <c r="G54" s="475" t="str">
        <f>IFERROR(IF(VLOOKUP($AW54,'表２（地域間）（合計）'!$B$47:$AS$106,G$42,FALSE)="","",VLOOKUP($AW54,'表２（地域間）（合計）'!$B$47:$AS$106,G$42,FALSE)),"")</f>
        <v/>
      </c>
      <c r="H54" s="475" t="str">
        <f>IFERROR(IF(VLOOKUP($AW54,'表２（地域間）（合計）'!$B$47:$AS$106,H$42,FALSE)="","",VLOOKUP($AW54,'表２（地域間）（合計）'!$B$47:$AS$106,H$42,FALSE)),"")</f>
        <v/>
      </c>
      <c r="I54" s="475" t="str">
        <f>IFERROR(IF(VLOOKUP($AW54,'表２（地域間）（合計）'!$B$47:$AS$106,I$42,FALSE)="","",VLOOKUP($AW54,'表２（地域間）（合計）'!$B$47:$AS$106,I$42,FALSE)),"")</f>
        <v/>
      </c>
      <c r="J54" s="475" t="str">
        <f>IFERROR(IF(VLOOKUP($AW54,'表２（地域間）（合計）'!$B$47:$AS$106,J$42,FALSE)="","",VLOOKUP($AW54,'表２（地域間）（合計）'!$B$47:$AS$106,J$42,FALSE)),"")</f>
        <v/>
      </c>
      <c r="K54" s="475" t="str">
        <f>IFERROR(IF(VLOOKUP($AW54,'表２（地域間）（合計）'!$B$47:$AS$106,K$42,FALSE)="","",VLOOKUP($AW54,'表２（地域間）（合計）'!$B$47:$AS$106,K$42,FALSE)),"")</f>
        <v/>
      </c>
      <c r="L54" s="486" t="str">
        <f>IFERROR(IF(VLOOKUP($AW54,'表２（地域間）（合計）'!$B$47:$AS$106,L$42,FALSE)="","",VLOOKUP($AW54,'表２（地域間）（合計）'!$B$47:$AS$106,L$42,FALSE)),"")</f>
        <v/>
      </c>
      <c r="M54" s="259" t="s">
        <v>58</v>
      </c>
      <c r="N54" s="80">
        <v>0</v>
      </c>
      <c r="O54" s="259" t="s">
        <v>59</v>
      </c>
      <c r="P54" s="501" t="str">
        <f>IFERROR(IF(VLOOKUP($AW54,'表２（地域間）（合計）'!$B$47:$AS$106,P$42,FALSE)="","",VLOOKUP($AW54,'表２（地域間）（合計）'!$B$47:$AS$106,P$42,FALSE)),"")</f>
        <v/>
      </c>
      <c r="Q54" s="502" t="str">
        <f>IFERROR(IF(VLOOKUP($AW54,'表２（地域間）（合計）'!$B$47:$AS$106,Q$42,FALSE)="","",VLOOKUP($AW54,'表２（地域間）（合計）'!$B$47:$AS$106,Q$42,FALSE)),"")</f>
        <v/>
      </c>
      <c r="R54" s="505" t="e">
        <f>IF(N55="( )","人",ROUNDDOWN(N55*P54,1))</f>
        <v>#VALUE!</v>
      </c>
      <c r="S54" s="506"/>
      <c r="T54" s="509">
        <v>0</v>
      </c>
      <c r="U54" s="510"/>
      <c r="V54" s="488"/>
      <c r="W54" s="489"/>
      <c r="X54" s="266">
        <v>0</v>
      </c>
      <c r="Y54" s="267"/>
      <c r="Z54" s="488"/>
      <c r="AA54" s="489"/>
      <c r="AB54" s="490" t="s">
        <v>25</v>
      </c>
      <c r="AC54" s="491"/>
      <c r="AD54" s="266">
        <v>0</v>
      </c>
      <c r="AE54" s="267"/>
      <c r="AF54" s="488"/>
      <c r="AG54" s="489"/>
      <c r="AH54" s="499">
        <f t="shared" si="1"/>
        <v>0</v>
      </c>
      <c r="AI54" s="500"/>
      <c r="AJ54" s="488"/>
      <c r="AK54" s="489"/>
      <c r="AL54" s="266">
        <v>0</v>
      </c>
      <c r="AM54" s="267"/>
      <c r="AN54" s="488"/>
      <c r="AO54" s="489"/>
      <c r="AP54" s="490" t="s">
        <v>107</v>
      </c>
      <c r="AQ54" s="491"/>
      <c r="AR54" s="490" t="s">
        <v>25</v>
      </c>
      <c r="AS54" s="492"/>
      <c r="AW54" s="473"/>
      <c r="AX54" s="75" t="s">
        <v>174</v>
      </c>
      <c r="AY54" s="90"/>
    </row>
    <row r="55" spans="1:51" ht="17.100000000000001" customHeight="1" x14ac:dyDescent="0.25">
      <c r="A55" s="359"/>
      <c r="B55" s="483"/>
      <c r="C55" s="481"/>
      <c r="D55" s="478"/>
      <c r="E55" s="479"/>
      <c r="F55" s="475"/>
      <c r="G55" s="475"/>
      <c r="H55" s="475"/>
      <c r="I55" s="475"/>
      <c r="J55" s="475"/>
      <c r="K55" s="475"/>
      <c r="L55" s="487"/>
      <c r="M55" s="362"/>
      <c r="N55" s="38">
        <v>0</v>
      </c>
      <c r="O55" s="362"/>
      <c r="P55" s="503"/>
      <c r="Q55" s="504"/>
      <c r="R55" s="507"/>
      <c r="S55" s="508"/>
      <c r="T55" s="493">
        <v>0</v>
      </c>
      <c r="U55" s="494"/>
      <c r="V55" s="515">
        <f t="shared" ref="V55" si="10">ROUNDDOWN(AVERAGE(T54:U55),1)</f>
        <v>0</v>
      </c>
      <c r="W55" s="516"/>
      <c r="X55" s="262">
        <v>0</v>
      </c>
      <c r="Y55" s="263"/>
      <c r="Z55" s="515">
        <f t="shared" ref="Z55" si="11">ROUNDDOWN(AVERAGE(X54:Y55),1)</f>
        <v>0</v>
      </c>
      <c r="AA55" s="516"/>
      <c r="AB55" s="497">
        <f t="shared" ref="AB55" si="12">ROUNDDOWN(IF(V55=0,0,Z55/V55*100),3)</f>
        <v>0</v>
      </c>
      <c r="AC55" s="498"/>
      <c r="AD55" s="262">
        <v>0</v>
      </c>
      <c r="AE55" s="263"/>
      <c r="AF55" s="515">
        <f t="shared" ref="AF55" si="13">ROUNDDOWN(AVERAGE(AD54:AE55),1)</f>
        <v>0</v>
      </c>
      <c r="AG55" s="516"/>
      <c r="AH55" s="513">
        <f t="shared" si="1"/>
        <v>0</v>
      </c>
      <c r="AI55" s="514"/>
      <c r="AJ55" s="515">
        <f t="shared" ref="AJ55" si="14">ROUNDDOWN(AVERAGE(AH54:AI55),1)</f>
        <v>0</v>
      </c>
      <c r="AK55" s="516"/>
      <c r="AL55" s="262">
        <v>0</v>
      </c>
      <c r="AM55" s="263"/>
      <c r="AN55" s="515">
        <f t="shared" ref="AN55" si="15">ROUNDDOWN(AVERAGE(AL54:AM55),1)</f>
        <v>0</v>
      </c>
      <c r="AO55" s="516"/>
      <c r="AP55" s="497">
        <f>ROUNDDOWN(IF(V55=0,0,AN55/V55*100),3)</f>
        <v>0</v>
      </c>
      <c r="AQ55" s="498"/>
      <c r="AR55" s="511" t="str">
        <f t="shared" ref="AR55" si="16">IF(ISBLANK(A54),"",ROUNDDOWN((V55-(AF55+AJ55+AN55))/V55,5)*100)</f>
        <v/>
      </c>
      <c r="AS55" s="512"/>
      <c r="AW55" s="473"/>
      <c r="AX55" s="75" t="s">
        <v>175</v>
      </c>
      <c r="AY55" s="91"/>
    </row>
    <row r="56" spans="1:51" ht="17.100000000000001" customHeight="1" x14ac:dyDescent="0.25">
      <c r="A56" s="359"/>
      <c r="B56" s="482">
        <v>5</v>
      </c>
      <c r="C56" s="480" t="str">
        <f>IFERROR(IF(VLOOKUP($AW56,'表２（地域間）（合計）'!$B$47:$AS$106,C$42,FALSE)="","",VLOOKUP($AW56,'表２（地域間）（合計）'!$B$47:$AS$106,C$42,FALSE)),"")</f>
        <v/>
      </c>
      <c r="D56" s="476" t="str">
        <f>IFERROR(IF(VLOOKUP($AW56,'表２（地域間）（合計）'!$B$47:$AS$106,D$42,FALSE)="","",VLOOKUP($AW56,'表２（地域間）（合計）'!$B$47:$AS$106,D$42,FALSE)),"")</f>
        <v/>
      </c>
      <c r="E56" s="477" t="str">
        <f>IFERROR(IF(VLOOKUP($AW56,'表２（地域間）（合計）'!$B$47:$AS$106,E$42,FALSE)="","",VLOOKUP($AW56,'表２（地域間）（合計）'!$B$47:$AS$106,E$42,FALSE)),"")</f>
        <v/>
      </c>
      <c r="F56" s="475" t="str">
        <f>IFERROR(IF(VLOOKUP($AW56,'表２（地域間）（合計）'!$B$47:$AS$106,F$42,FALSE)="","",VLOOKUP($AW56,'表２（地域間）（合計）'!$B$47:$AS$106,F$42,FALSE)),"")</f>
        <v/>
      </c>
      <c r="G56" s="475" t="str">
        <f>IFERROR(IF(VLOOKUP($AW56,'表２（地域間）（合計）'!$B$47:$AS$106,G$42,FALSE)="","",VLOOKUP($AW56,'表２（地域間）（合計）'!$B$47:$AS$106,G$42,FALSE)),"")</f>
        <v/>
      </c>
      <c r="H56" s="475" t="str">
        <f>IFERROR(IF(VLOOKUP($AW56,'表２（地域間）（合計）'!$B$47:$AS$106,H$42,FALSE)="","",VLOOKUP($AW56,'表２（地域間）（合計）'!$B$47:$AS$106,H$42,FALSE)),"")</f>
        <v/>
      </c>
      <c r="I56" s="475" t="str">
        <f>IFERROR(IF(VLOOKUP($AW56,'表２（地域間）（合計）'!$B$47:$AS$106,I$42,FALSE)="","",VLOOKUP($AW56,'表２（地域間）（合計）'!$B$47:$AS$106,I$42,FALSE)),"")</f>
        <v/>
      </c>
      <c r="J56" s="475" t="str">
        <f>IFERROR(IF(VLOOKUP($AW56,'表２（地域間）（合計）'!$B$47:$AS$106,J$42,FALSE)="","",VLOOKUP($AW56,'表２（地域間）（合計）'!$B$47:$AS$106,J$42,FALSE)),"")</f>
        <v/>
      </c>
      <c r="K56" s="475" t="str">
        <f>IFERROR(IF(VLOOKUP($AW56,'表２（地域間）（合計）'!$B$47:$AS$106,K$42,FALSE)="","",VLOOKUP($AW56,'表２（地域間）（合計）'!$B$47:$AS$106,K$42,FALSE)),"")</f>
        <v/>
      </c>
      <c r="L56" s="486" t="str">
        <f>IFERROR(IF(VLOOKUP($AW56,'表２（地域間）（合計）'!$B$47:$AS$106,L$42,FALSE)="","",VLOOKUP($AW56,'表２（地域間）（合計）'!$B$47:$AS$106,L$42,FALSE)),"")</f>
        <v/>
      </c>
      <c r="M56" s="259" t="s">
        <v>58</v>
      </c>
      <c r="N56" s="80">
        <v>0</v>
      </c>
      <c r="O56" s="259" t="s">
        <v>59</v>
      </c>
      <c r="P56" s="501" t="str">
        <f>IFERROR(IF(VLOOKUP($AW56,'表２（地域間）（合計）'!$B$47:$AS$106,P$42,FALSE)="","",VLOOKUP($AW56,'表２（地域間）（合計）'!$B$47:$AS$106,P$42,FALSE)),"")</f>
        <v/>
      </c>
      <c r="Q56" s="502" t="str">
        <f>IFERROR(IF(VLOOKUP($AW56,'表２（地域間）（合計）'!$B$47:$AS$106,Q$42,FALSE)="","",VLOOKUP($AW56,'表２（地域間）（合計）'!$B$47:$AS$106,Q$42,FALSE)),"")</f>
        <v/>
      </c>
      <c r="R56" s="505" t="e">
        <f>IF(N57="( )","人",ROUNDDOWN(N57*P56,1))</f>
        <v>#VALUE!</v>
      </c>
      <c r="S56" s="506"/>
      <c r="T56" s="509">
        <v>0</v>
      </c>
      <c r="U56" s="510"/>
      <c r="V56" s="488"/>
      <c r="W56" s="489"/>
      <c r="X56" s="266">
        <v>0</v>
      </c>
      <c r="Y56" s="267"/>
      <c r="Z56" s="488"/>
      <c r="AA56" s="489"/>
      <c r="AB56" s="490" t="s">
        <v>25</v>
      </c>
      <c r="AC56" s="491"/>
      <c r="AD56" s="266">
        <v>0</v>
      </c>
      <c r="AE56" s="267"/>
      <c r="AF56" s="488"/>
      <c r="AG56" s="489"/>
      <c r="AH56" s="499">
        <f t="shared" si="1"/>
        <v>0</v>
      </c>
      <c r="AI56" s="500"/>
      <c r="AJ56" s="488"/>
      <c r="AK56" s="489"/>
      <c r="AL56" s="266">
        <v>0</v>
      </c>
      <c r="AM56" s="267"/>
      <c r="AN56" s="488"/>
      <c r="AO56" s="489"/>
      <c r="AP56" s="490" t="s">
        <v>25</v>
      </c>
      <c r="AQ56" s="491"/>
      <c r="AR56" s="490" t="s">
        <v>25</v>
      </c>
      <c r="AS56" s="492"/>
      <c r="AW56" s="473"/>
      <c r="AX56" s="75" t="s">
        <v>174</v>
      </c>
      <c r="AY56" s="90"/>
    </row>
    <row r="57" spans="1:51" ht="17.100000000000001" customHeight="1" x14ac:dyDescent="0.25">
      <c r="A57" s="359"/>
      <c r="B57" s="483"/>
      <c r="C57" s="481"/>
      <c r="D57" s="478"/>
      <c r="E57" s="479"/>
      <c r="F57" s="475"/>
      <c r="G57" s="475"/>
      <c r="H57" s="475"/>
      <c r="I57" s="475"/>
      <c r="J57" s="475"/>
      <c r="K57" s="475"/>
      <c r="L57" s="487"/>
      <c r="M57" s="362"/>
      <c r="N57" s="38">
        <v>0</v>
      </c>
      <c r="O57" s="362"/>
      <c r="P57" s="503"/>
      <c r="Q57" s="504"/>
      <c r="R57" s="507"/>
      <c r="S57" s="508"/>
      <c r="T57" s="493">
        <v>0</v>
      </c>
      <c r="U57" s="494"/>
      <c r="V57" s="515">
        <f t="shared" ref="V57" si="17">ROUNDDOWN(AVERAGE(T56:U57),1)</f>
        <v>0</v>
      </c>
      <c r="W57" s="516"/>
      <c r="X57" s="262">
        <v>0</v>
      </c>
      <c r="Y57" s="263"/>
      <c r="Z57" s="515">
        <f t="shared" ref="Z57" si="18">ROUNDDOWN(AVERAGE(X56:Y57),1)</f>
        <v>0</v>
      </c>
      <c r="AA57" s="516"/>
      <c r="AB57" s="497">
        <f t="shared" ref="AB57" si="19">ROUNDDOWN(IF(V57=0,0,Z57/V57*100),3)</f>
        <v>0</v>
      </c>
      <c r="AC57" s="498"/>
      <c r="AD57" s="262">
        <v>0</v>
      </c>
      <c r="AE57" s="263"/>
      <c r="AF57" s="515">
        <f t="shared" ref="AF57" si="20">ROUNDDOWN(AVERAGE(AD56:AE57),1)</f>
        <v>0</v>
      </c>
      <c r="AG57" s="516"/>
      <c r="AH57" s="513">
        <f t="shared" si="1"/>
        <v>0</v>
      </c>
      <c r="AI57" s="514"/>
      <c r="AJ57" s="515">
        <f t="shared" ref="AJ57" si="21">ROUNDDOWN(AVERAGE(AH56:AI57),1)</f>
        <v>0</v>
      </c>
      <c r="AK57" s="516"/>
      <c r="AL57" s="262">
        <v>0</v>
      </c>
      <c r="AM57" s="263"/>
      <c r="AN57" s="515">
        <f t="shared" ref="AN57" si="22">ROUNDDOWN(AVERAGE(AL56:AM57),1)</f>
        <v>0</v>
      </c>
      <c r="AO57" s="516"/>
      <c r="AP57" s="497">
        <f>ROUNDDOWN(IF(V57=0,0,AN57/V57*100),3)</f>
        <v>0</v>
      </c>
      <c r="AQ57" s="498"/>
      <c r="AR57" s="511" t="str">
        <f t="shared" ref="AR57" si="23">IF(ISBLANK(A56),"",ROUNDDOWN((V57-(AF57+AJ57+AN57))/V57,5)*100)</f>
        <v/>
      </c>
      <c r="AS57" s="512"/>
      <c r="AW57" s="473"/>
      <c r="AX57" s="75" t="s">
        <v>175</v>
      </c>
      <c r="AY57" s="91"/>
    </row>
    <row r="58" spans="1:51" ht="17.100000000000001" customHeight="1" x14ac:dyDescent="0.25">
      <c r="A58" s="359"/>
      <c r="B58" s="482">
        <v>6</v>
      </c>
      <c r="C58" s="480" t="str">
        <f>IFERROR(IF(VLOOKUP($AW58,'表２（地域間）（合計）'!$B$47:$AS$106,C$42,FALSE)="","",VLOOKUP($AW58,'表２（地域間）（合計）'!$B$47:$AS$106,C$42,FALSE)),"")</f>
        <v/>
      </c>
      <c r="D58" s="476" t="str">
        <f>IFERROR(IF(VLOOKUP($AW58,'表２（地域間）（合計）'!$B$47:$AS$106,D$42,FALSE)="","",VLOOKUP($AW58,'表２（地域間）（合計）'!$B$47:$AS$106,D$42,FALSE)),"")</f>
        <v/>
      </c>
      <c r="E58" s="477" t="str">
        <f>IFERROR(IF(VLOOKUP($AW58,'表２（地域間）（合計）'!$B$47:$AS$106,E$42,FALSE)="","",VLOOKUP($AW58,'表２（地域間）（合計）'!$B$47:$AS$106,E$42,FALSE)),"")</f>
        <v/>
      </c>
      <c r="F58" s="475" t="str">
        <f>IFERROR(IF(VLOOKUP($AW58,'表２（地域間）（合計）'!$B$47:$AS$106,F$42,FALSE)="","",VLOOKUP($AW58,'表２（地域間）（合計）'!$B$47:$AS$106,F$42,FALSE)),"")</f>
        <v/>
      </c>
      <c r="G58" s="475" t="str">
        <f>IFERROR(IF(VLOOKUP($AW58,'表２（地域間）（合計）'!$B$47:$AS$106,G$42,FALSE)="","",VLOOKUP($AW58,'表２（地域間）（合計）'!$B$47:$AS$106,G$42,FALSE)),"")</f>
        <v/>
      </c>
      <c r="H58" s="475" t="str">
        <f>IFERROR(IF(VLOOKUP($AW58,'表２（地域間）（合計）'!$B$47:$AS$106,H$42,FALSE)="","",VLOOKUP($AW58,'表２（地域間）（合計）'!$B$47:$AS$106,H$42,FALSE)),"")</f>
        <v/>
      </c>
      <c r="I58" s="475" t="str">
        <f>IFERROR(IF(VLOOKUP($AW58,'表２（地域間）（合計）'!$B$47:$AS$106,I$42,FALSE)="","",VLOOKUP($AW58,'表２（地域間）（合計）'!$B$47:$AS$106,I$42,FALSE)),"")</f>
        <v/>
      </c>
      <c r="J58" s="475" t="str">
        <f>IFERROR(IF(VLOOKUP($AW58,'表２（地域間）（合計）'!$B$47:$AS$106,J$42,FALSE)="","",VLOOKUP($AW58,'表２（地域間）（合計）'!$B$47:$AS$106,J$42,FALSE)),"")</f>
        <v/>
      </c>
      <c r="K58" s="475" t="str">
        <f>IFERROR(IF(VLOOKUP($AW58,'表２（地域間）（合計）'!$B$47:$AS$106,K$42,FALSE)="","",VLOOKUP($AW58,'表２（地域間）（合計）'!$B$47:$AS$106,K$42,FALSE)),"")</f>
        <v/>
      </c>
      <c r="L58" s="486" t="str">
        <f>IFERROR(IF(VLOOKUP($AW58,'表２（地域間）（合計）'!$B$47:$AS$106,L$42,FALSE)="","",VLOOKUP($AW58,'表２（地域間）（合計）'!$B$47:$AS$106,L$42,FALSE)),"")</f>
        <v/>
      </c>
      <c r="M58" s="259" t="s">
        <v>58</v>
      </c>
      <c r="N58" s="80">
        <v>0</v>
      </c>
      <c r="O58" s="259" t="s">
        <v>59</v>
      </c>
      <c r="P58" s="501" t="str">
        <f>IFERROR(IF(VLOOKUP($AW58,'表２（地域間）（合計）'!$B$47:$AS$106,P$42,FALSE)="","",VLOOKUP($AW58,'表２（地域間）（合計）'!$B$47:$AS$106,P$42,FALSE)),"")</f>
        <v/>
      </c>
      <c r="Q58" s="502" t="str">
        <f>IFERROR(IF(VLOOKUP($AW58,'表２（地域間）（合計）'!$B$47:$AS$106,Q$42,FALSE)="","",VLOOKUP($AW58,'表２（地域間）（合計）'!$B$47:$AS$106,Q$42,FALSE)),"")</f>
        <v/>
      </c>
      <c r="R58" s="505" t="e">
        <f>IF(N59="( )","人",ROUNDDOWN(N59*P58,1))</f>
        <v>#VALUE!</v>
      </c>
      <c r="S58" s="506"/>
      <c r="T58" s="509">
        <v>0</v>
      </c>
      <c r="U58" s="510"/>
      <c r="V58" s="488"/>
      <c r="W58" s="489"/>
      <c r="X58" s="266">
        <v>0</v>
      </c>
      <c r="Y58" s="267"/>
      <c r="Z58" s="488"/>
      <c r="AA58" s="489"/>
      <c r="AB58" s="490" t="s">
        <v>25</v>
      </c>
      <c r="AC58" s="491"/>
      <c r="AD58" s="266">
        <v>0</v>
      </c>
      <c r="AE58" s="267"/>
      <c r="AF58" s="488"/>
      <c r="AG58" s="489"/>
      <c r="AH58" s="499">
        <f t="shared" si="1"/>
        <v>0</v>
      </c>
      <c r="AI58" s="500"/>
      <c r="AJ58" s="488"/>
      <c r="AK58" s="489"/>
      <c r="AL58" s="266">
        <v>0</v>
      </c>
      <c r="AM58" s="267"/>
      <c r="AN58" s="488"/>
      <c r="AO58" s="489"/>
      <c r="AP58" s="490" t="s">
        <v>107</v>
      </c>
      <c r="AQ58" s="491"/>
      <c r="AR58" s="490" t="s">
        <v>25</v>
      </c>
      <c r="AS58" s="492"/>
      <c r="AW58" s="473"/>
      <c r="AX58" s="75" t="s">
        <v>174</v>
      </c>
      <c r="AY58" s="90"/>
    </row>
    <row r="59" spans="1:51" ht="17.100000000000001" customHeight="1" x14ac:dyDescent="0.25">
      <c r="A59" s="359"/>
      <c r="B59" s="483"/>
      <c r="C59" s="481"/>
      <c r="D59" s="478"/>
      <c r="E59" s="479"/>
      <c r="F59" s="475"/>
      <c r="G59" s="475"/>
      <c r="H59" s="475"/>
      <c r="I59" s="475"/>
      <c r="J59" s="475"/>
      <c r="K59" s="475"/>
      <c r="L59" s="487"/>
      <c r="M59" s="362"/>
      <c r="N59" s="38">
        <v>0</v>
      </c>
      <c r="O59" s="362"/>
      <c r="P59" s="503"/>
      <c r="Q59" s="504"/>
      <c r="R59" s="507"/>
      <c r="S59" s="508"/>
      <c r="T59" s="493">
        <v>0</v>
      </c>
      <c r="U59" s="494"/>
      <c r="V59" s="515">
        <f t="shared" ref="V59" si="24">ROUNDDOWN(AVERAGE(T58:U59),1)</f>
        <v>0</v>
      </c>
      <c r="W59" s="516"/>
      <c r="X59" s="262">
        <v>0</v>
      </c>
      <c r="Y59" s="263"/>
      <c r="Z59" s="515">
        <f t="shared" ref="Z59" si="25">ROUNDDOWN(AVERAGE(X58:Y59),1)</f>
        <v>0</v>
      </c>
      <c r="AA59" s="516"/>
      <c r="AB59" s="497">
        <f t="shared" ref="AB59" si="26">ROUNDDOWN(IF(V59=0,0,Z59/V59*100),3)</f>
        <v>0</v>
      </c>
      <c r="AC59" s="498"/>
      <c r="AD59" s="262">
        <v>0</v>
      </c>
      <c r="AE59" s="263"/>
      <c r="AF59" s="515">
        <f t="shared" ref="AF59" si="27">ROUNDDOWN(AVERAGE(AD58:AE59),1)</f>
        <v>0</v>
      </c>
      <c r="AG59" s="516"/>
      <c r="AH59" s="513">
        <f t="shared" si="1"/>
        <v>0</v>
      </c>
      <c r="AI59" s="514"/>
      <c r="AJ59" s="515">
        <f t="shared" ref="AJ59" si="28">ROUNDDOWN(AVERAGE(AH58:AI59),1)</f>
        <v>0</v>
      </c>
      <c r="AK59" s="516"/>
      <c r="AL59" s="262">
        <v>0</v>
      </c>
      <c r="AM59" s="263"/>
      <c r="AN59" s="515">
        <f t="shared" ref="AN59" si="29">ROUNDDOWN(AVERAGE(AL58:AM59),1)</f>
        <v>0</v>
      </c>
      <c r="AO59" s="516"/>
      <c r="AP59" s="497">
        <f>ROUNDDOWN(IF(V59=0,0,AN59/V59*100),3)</f>
        <v>0</v>
      </c>
      <c r="AQ59" s="498"/>
      <c r="AR59" s="511" t="str">
        <f t="shared" ref="AR59" si="30">IF(ISBLANK(A58),"",ROUNDDOWN((V59-(AF59+AJ59+AN59))/V59,5)*100)</f>
        <v/>
      </c>
      <c r="AS59" s="512"/>
      <c r="AW59" s="473"/>
      <c r="AX59" s="75" t="s">
        <v>175</v>
      </c>
      <c r="AY59" s="91"/>
    </row>
    <row r="60" spans="1:51" ht="17.100000000000001" customHeight="1" x14ac:dyDescent="0.25">
      <c r="A60" s="359"/>
      <c r="B60" s="482">
        <v>7</v>
      </c>
      <c r="C60" s="480" t="str">
        <f>IFERROR(IF(VLOOKUP($AW60,'表２（地域間）（合計）'!$B$47:$AS$106,C$42,FALSE)="","",VLOOKUP($AW60,'表２（地域間）（合計）'!$B$47:$AS$106,C$42,FALSE)),"")</f>
        <v/>
      </c>
      <c r="D60" s="476" t="str">
        <f>IFERROR(IF(VLOOKUP($AW60,'表２（地域間）（合計）'!$B$47:$AS$106,D$42,FALSE)="","",VLOOKUP($AW60,'表２（地域間）（合計）'!$B$47:$AS$106,D$42,FALSE)),"")</f>
        <v/>
      </c>
      <c r="E60" s="477" t="str">
        <f>IFERROR(IF(VLOOKUP($AW60,'表２（地域間）（合計）'!$B$47:$AS$106,E$42,FALSE)="","",VLOOKUP($AW60,'表２（地域間）（合計）'!$B$47:$AS$106,E$42,FALSE)),"")</f>
        <v/>
      </c>
      <c r="F60" s="475" t="str">
        <f>IFERROR(IF(VLOOKUP($AW60,'表２（地域間）（合計）'!$B$47:$AS$106,F$42,FALSE)="","",VLOOKUP($AW60,'表２（地域間）（合計）'!$B$47:$AS$106,F$42,FALSE)),"")</f>
        <v/>
      </c>
      <c r="G60" s="475" t="str">
        <f>IFERROR(IF(VLOOKUP($AW60,'表２（地域間）（合計）'!$B$47:$AS$106,G$42,FALSE)="","",VLOOKUP($AW60,'表２（地域間）（合計）'!$B$47:$AS$106,G$42,FALSE)),"")</f>
        <v/>
      </c>
      <c r="H60" s="475" t="str">
        <f>IFERROR(IF(VLOOKUP($AW60,'表２（地域間）（合計）'!$B$47:$AS$106,H$42,FALSE)="","",VLOOKUP($AW60,'表２（地域間）（合計）'!$B$47:$AS$106,H$42,FALSE)),"")</f>
        <v/>
      </c>
      <c r="I60" s="475" t="str">
        <f>IFERROR(IF(VLOOKUP($AW60,'表２（地域間）（合計）'!$B$47:$AS$106,I$42,FALSE)="","",VLOOKUP($AW60,'表２（地域間）（合計）'!$B$47:$AS$106,I$42,FALSE)),"")</f>
        <v/>
      </c>
      <c r="J60" s="475" t="str">
        <f>IFERROR(IF(VLOOKUP($AW60,'表２（地域間）（合計）'!$B$47:$AS$106,J$42,FALSE)="","",VLOOKUP($AW60,'表２（地域間）（合計）'!$B$47:$AS$106,J$42,FALSE)),"")</f>
        <v/>
      </c>
      <c r="K60" s="475" t="str">
        <f>IFERROR(IF(VLOOKUP($AW60,'表２（地域間）（合計）'!$B$47:$AS$106,K$42,FALSE)="","",VLOOKUP($AW60,'表２（地域間）（合計）'!$B$47:$AS$106,K$42,FALSE)),"")</f>
        <v/>
      </c>
      <c r="L60" s="486" t="str">
        <f>IFERROR(IF(VLOOKUP($AW60,'表２（地域間）（合計）'!$B$47:$AS$106,L$42,FALSE)="","",VLOOKUP($AW60,'表２（地域間）（合計）'!$B$47:$AS$106,L$42,FALSE)),"")</f>
        <v/>
      </c>
      <c r="M60" s="259" t="s">
        <v>58</v>
      </c>
      <c r="N60" s="80">
        <v>0</v>
      </c>
      <c r="O60" s="259" t="s">
        <v>59</v>
      </c>
      <c r="P60" s="501" t="str">
        <f>IFERROR(IF(VLOOKUP($AW60,'表２（地域間）（合計）'!$B$47:$AS$106,P$42,FALSE)="","",VLOOKUP($AW60,'表２（地域間）（合計）'!$B$47:$AS$106,P$42,FALSE)),"")</f>
        <v/>
      </c>
      <c r="Q60" s="502" t="str">
        <f>IFERROR(IF(VLOOKUP($AW60,'表２（地域間）（合計）'!$B$47:$AS$106,Q$42,FALSE)="","",VLOOKUP($AW60,'表２（地域間）（合計）'!$B$47:$AS$106,Q$42,FALSE)),"")</f>
        <v/>
      </c>
      <c r="R60" s="505" t="e">
        <f>IF(N61="( )","人",ROUNDDOWN(N61*P60,1))</f>
        <v>#VALUE!</v>
      </c>
      <c r="S60" s="506"/>
      <c r="T60" s="509">
        <v>0</v>
      </c>
      <c r="U60" s="510"/>
      <c r="V60" s="488"/>
      <c r="W60" s="489"/>
      <c r="X60" s="266">
        <v>0</v>
      </c>
      <c r="Y60" s="267"/>
      <c r="Z60" s="488"/>
      <c r="AA60" s="489"/>
      <c r="AB60" s="490" t="s">
        <v>25</v>
      </c>
      <c r="AC60" s="491"/>
      <c r="AD60" s="266">
        <v>0</v>
      </c>
      <c r="AE60" s="267"/>
      <c r="AF60" s="488"/>
      <c r="AG60" s="489"/>
      <c r="AH60" s="499">
        <f t="shared" si="1"/>
        <v>0</v>
      </c>
      <c r="AI60" s="500"/>
      <c r="AJ60" s="488"/>
      <c r="AK60" s="489"/>
      <c r="AL60" s="266">
        <v>0</v>
      </c>
      <c r="AM60" s="267"/>
      <c r="AN60" s="488"/>
      <c r="AO60" s="489"/>
      <c r="AP60" s="490" t="s">
        <v>107</v>
      </c>
      <c r="AQ60" s="491"/>
      <c r="AR60" s="490" t="s">
        <v>25</v>
      </c>
      <c r="AS60" s="492"/>
      <c r="AW60" s="473"/>
      <c r="AX60" s="75" t="s">
        <v>174</v>
      </c>
      <c r="AY60" s="90"/>
    </row>
    <row r="61" spans="1:51" ht="17.100000000000001" customHeight="1" x14ac:dyDescent="0.25">
      <c r="A61" s="359"/>
      <c r="B61" s="483"/>
      <c r="C61" s="481"/>
      <c r="D61" s="478"/>
      <c r="E61" s="479"/>
      <c r="F61" s="475"/>
      <c r="G61" s="475"/>
      <c r="H61" s="475"/>
      <c r="I61" s="475"/>
      <c r="J61" s="475"/>
      <c r="K61" s="475"/>
      <c r="L61" s="487"/>
      <c r="M61" s="362"/>
      <c r="N61" s="38">
        <v>0</v>
      </c>
      <c r="O61" s="362"/>
      <c r="P61" s="503"/>
      <c r="Q61" s="504"/>
      <c r="R61" s="507"/>
      <c r="S61" s="508"/>
      <c r="T61" s="493">
        <v>0</v>
      </c>
      <c r="U61" s="494"/>
      <c r="V61" s="515">
        <f t="shared" ref="V61" si="31">ROUNDDOWN(AVERAGE(T60:U61),1)</f>
        <v>0</v>
      </c>
      <c r="W61" s="516"/>
      <c r="X61" s="262">
        <v>0</v>
      </c>
      <c r="Y61" s="263"/>
      <c r="Z61" s="515">
        <f t="shared" ref="Z61" si="32">ROUNDDOWN(AVERAGE(X60:Y61),1)</f>
        <v>0</v>
      </c>
      <c r="AA61" s="516"/>
      <c r="AB61" s="497">
        <f t="shared" ref="AB61" si="33">ROUNDDOWN(IF(V61=0,0,Z61/V61*100),3)</f>
        <v>0</v>
      </c>
      <c r="AC61" s="498"/>
      <c r="AD61" s="262">
        <v>0</v>
      </c>
      <c r="AE61" s="263"/>
      <c r="AF61" s="515">
        <f t="shared" ref="AF61" si="34">ROUNDDOWN(AVERAGE(AD60:AE61),1)</f>
        <v>0</v>
      </c>
      <c r="AG61" s="516"/>
      <c r="AH61" s="513">
        <f>T61-AY61</f>
        <v>0</v>
      </c>
      <c r="AI61" s="514"/>
      <c r="AJ61" s="515">
        <f t="shared" ref="AJ61" si="35">ROUNDDOWN(AVERAGE(AH60:AI61),1)</f>
        <v>0</v>
      </c>
      <c r="AK61" s="516"/>
      <c r="AL61" s="262">
        <v>0</v>
      </c>
      <c r="AM61" s="263"/>
      <c r="AN61" s="515">
        <f t="shared" ref="AN61" si="36">ROUNDDOWN(AVERAGE(AL60:AM61),1)</f>
        <v>0</v>
      </c>
      <c r="AO61" s="516"/>
      <c r="AP61" s="497">
        <f>ROUNDDOWN(IF(V61=0,0,AN61/V61*100),3)</f>
        <v>0</v>
      </c>
      <c r="AQ61" s="498"/>
      <c r="AR61" s="511" t="str">
        <f t="shared" ref="AR61" si="37">IF(ISBLANK(A60),"",ROUNDDOWN((V61-(AF61+AJ61+AN61))/V61,5)*100)</f>
        <v/>
      </c>
      <c r="AS61" s="512"/>
      <c r="AW61" s="473"/>
      <c r="AX61" s="75" t="s">
        <v>175</v>
      </c>
      <c r="AY61" s="91"/>
    </row>
    <row r="62" spans="1:51" ht="17.100000000000001" customHeight="1" x14ac:dyDescent="0.25">
      <c r="A62" s="359"/>
      <c r="B62" s="482">
        <v>8</v>
      </c>
      <c r="C62" s="480" t="str">
        <f>IFERROR(IF(VLOOKUP($AW62,'表２（地域間）（合計）'!$B$47:$AS$106,C$42,FALSE)="","",VLOOKUP($AW62,'表２（地域間）（合計）'!$B$47:$AS$106,C$42,FALSE)),"")</f>
        <v/>
      </c>
      <c r="D62" s="476" t="str">
        <f>IFERROR(IF(VLOOKUP($AW62,'表２（地域間）（合計）'!$B$47:$AS$106,D$42,FALSE)="","",VLOOKUP($AW62,'表２（地域間）（合計）'!$B$47:$AS$106,D$42,FALSE)),"")</f>
        <v/>
      </c>
      <c r="E62" s="477" t="str">
        <f>IFERROR(IF(VLOOKUP($AW62,'表２（地域間）（合計）'!$B$47:$AS$106,E$42,FALSE)="","",VLOOKUP($AW62,'表２（地域間）（合計）'!$B$47:$AS$106,E$42,FALSE)),"")</f>
        <v/>
      </c>
      <c r="F62" s="475" t="str">
        <f>IFERROR(IF(VLOOKUP($AW62,'表２（地域間）（合計）'!$B$47:$AS$106,F$42,FALSE)="","",VLOOKUP($AW62,'表２（地域間）（合計）'!$B$47:$AS$106,F$42,FALSE)),"")</f>
        <v/>
      </c>
      <c r="G62" s="475" t="str">
        <f>IFERROR(IF(VLOOKUP($AW62,'表２（地域間）（合計）'!$B$47:$AS$106,G$42,FALSE)="","",VLOOKUP($AW62,'表２（地域間）（合計）'!$B$47:$AS$106,G$42,FALSE)),"")</f>
        <v/>
      </c>
      <c r="H62" s="475" t="str">
        <f>IFERROR(IF(VLOOKUP($AW62,'表２（地域間）（合計）'!$B$47:$AS$106,H$42,FALSE)="","",VLOOKUP($AW62,'表２（地域間）（合計）'!$B$47:$AS$106,H$42,FALSE)),"")</f>
        <v/>
      </c>
      <c r="I62" s="475" t="str">
        <f>IFERROR(IF(VLOOKUP($AW62,'表２（地域間）（合計）'!$B$47:$AS$106,I$42,FALSE)="","",VLOOKUP($AW62,'表２（地域間）（合計）'!$B$47:$AS$106,I$42,FALSE)),"")</f>
        <v/>
      </c>
      <c r="J62" s="475" t="str">
        <f>IFERROR(IF(VLOOKUP($AW62,'表２（地域間）（合計）'!$B$47:$AS$106,J$42,FALSE)="","",VLOOKUP($AW62,'表２（地域間）（合計）'!$B$47:$AS$106,J$42,FALSE)),"")</f>
        <v/>
      </c>
      <c r="K62" s="475" t="str">
        <f>IFERROR(IF(VLOOKUP($AW62,'表２（地域間）（合計）'!$B$47:$AS$106,K$42,FALSE)="","",VLOOKUP($AW62,'表２（地域間）（合計）'!$B$47:$AS$106,K$42,FALSE)),"")</f>
        <v/>
      </c>
      <c r="L62" s="486" t="str">
        <f>IFERROR(IF(VLOOKUP($AW62,'表２（地域間）（合計）'!$B$47:$AS$106,L$42,FALSE)="","",VLOOKUP($AW62,'表２（地域間）（合計）'!$B$47:$AS$106,L$42,FALSE)),"")</f>
        <v/>
      </c>
      <c r="M62" s="259" t="s">
        <v>58</v>
      </c>
      <c r="N62" s="80">
        <v>0</v>
      </c>
      <c r="O62" s="259" t="s">
        <v>59</v>
      </c>
      <c r="P62" s="501" t="str">
        <f>IFERROR(IF(VLOOKUP($AW62,'表２（地域間）（合計）'!$B$47:$AS$106,P$42,FALSE)="","",VLOOKUP($AW62,'表２（地域間）（合計）'!$B$47:$AS$106,P$42,FALSE)),"")</f>
        <v/>
      </c>
      <c r="Q62" s="502" t="str">
        <f>IFERROR(IF(VLOOKUP($AW62,'表２（地域間）（合計）'!$B$47:$AS$106,Q$42,FALSE)="","",VLOOKUP($AW62,'表２（地域間）（合計）'!$B$47:$AS$106,Q$42,FALSE)),"")</f>
        <v/>
      </c>
      <c r="R62" s="505" t="e">
        <f>IF(N63="( )","人",ROUNDDOWN(N63*P62,1))</f>
        <v>#VALUE!</v>
      </c>
      <c r="S62" s="506"/>
      <c r="T62" s="509">
        <v>0</v>
      </c>
      <c r="U62" s="510"/>
      <c r="V62" s="488"/>
      <c r="W62" s="489"/>
      <c r="X62" s="266">
        <v>0</v>
      </c>
      <c r="Y62" s="267"/>
      <c r="Z62" s="488"/>
      <c r="AA62" s="489"/>
      <c r="AB62" s="490" t="s">
        <v>25</v>
      </c>
      <c r="AC62" s="491"/>
      <c r="AD62" s="266">
        <v>0</v>
      </c>
      <c r="AE62" s="267"/>
      <c r="AF62" s="488"/>
      <c r="AG62" s="489"/>
      <c r="AH62" s="499">
        <f t="shared" si="1"/>
        <v>0</v>
      </c>
      <c r="AI62" s="500"/>
      <c r="AJ62" s="488"/>
      <c r="AK62" s="489"/>
      <c r="AL62" s="266">
        <v>0</v>
      </c>
      <c r="AM62" s="267"/>
      <c r="AN62" s="488"/>
      <c r="AO62" s="489"/>
      <c r="AP62" s="490" t="s">
        <v>107</v>
      </c>
      <c r="AQ62" s="491"/>
      <c r="AR62" s="490" t="s">
        <v>25</v>
      </c>
      <c r="AS62" s="492"/>
      <c r="AW62" s="473"/>
      <c r="AX62" s="75" t="s">
        <v>174</v>
      </c>
      <c r="AY62" s="90"/>
    </row>
    <row r="63" spans="1:51" ht="17.100000000000001" customHeight="1" x14ac:dyDescent="0.25">
      <c r="A63" s="359"/>
      <c r="B63" s="483"/>
      <c r="C63" s="481"/>
      <c r="D63" s="478"/>
      <c r="E63" s="479"/>
      <c r="F63" s="475"/>
      <c r="G63" s="475"/>
      <c r="H63" s="475"/>
      <c r="I63" s="475"/>
      <c r="J63" s="475"/>
      <c r="K63" s="475"/>
      <c r="L63" s="487"/>
      <c r="M63" s="362"/>
      <c r="N63" s="38">
        <v>0</v>
      </c>
      <c r="O63" s="362"/>
      <c r="P63" s="503"/>
      <c r="Q63" s="504"/>
      <c r="R63" s="507"/>
      <c r="S63" s="508"/>
      <c r="T63" s="493">
        <v>0</v>
      </c>
      <c r="U63" s="494"/>
      <c r="V63" s="515">
        <f t="shared" ref="V63" si="38">ROUNDDOWN(AVERAGE(T62:U63),1)</f>
        <v>0</v>
      </c>
      <c r="W63" s="516"/>
      <c r="X63" s="262">
        <v>0</v>
      </c>
      <c r="Y63" s="263"/>
      <c r="Z63" s="515">
        <f t="shared" ref="Z63" si="39">ROUNDDOWN(AVERAGE(X62:Y63),1)</f>
        <v>0</v>
      </c>
      <c r="AA63" s="516"/>
      <c r="AB63" s="497">
        <f t="shared" ref="AB63" si="40">ROUNDDOWN(IF(V63=0,0,Z63/V63*100),3)</f>
        <v>0</v>
      </c>
      <c r="AC63" s="498"/>
      <c r="AD63" s="262">
        <v>0</v>
      </c>
      <c r="AE63" s="263"/>
      <c r="AF63" s="515">
        <f t="shared" ref="AF63" si="41">ROUNDDOWN(AVERAGE(AD62:AE63),1)</f>
        <v>0</v>
      </c>
      <c r="AG63" s="516"/>
      <c r="AH63" s="513">
        <f t="shared" si="1"/>
        <v>0</v>
      </c>
      <c r="AI63" s="514"/>
      <c r="AJ63" s="515">
        <f t="shared" ref="AJ63" si="42">ROUNDDOWN(AVERAGE(AH62:AI63),1)</f>
        <v>0</v>
      </c>
      <c r="AK63" s="516"/>
      <c r="AL63" s="262">
        <v>0</v>
      </c>
      <c r="AM63" s="263"/>
      <c r="AN63" s="515">
        <f t="shared" ref="AN63" si="43">ROUNDDOWN(AVERAGE(AL62:AM63),1)</f>
        <v>0</v>
      </c>
      <c r="AO63" s="516"/>
      <c r="AP63" s="497">
        <f>ROUNDDOWN(IF(V63=0,0,AN63/V63*100),3)</f>
        <v>0</v>
      </c>
      <c r="AQ63" s="498"/>
      <c r="AR63" s="511" t="str">
        <f t="shared" ref="AR63" si="44">IF(ISBLANK(A62),"",ROUNDDOWN((V63-(AF63+AJ63+AN63))/V63,5)*100)</f>
        <v/>
      </c>
      <c r="AS63" s="512"/>
      <c r="AW63" s="473"/>
      <c r="AX63" s="75" t="s">
        <v>175</v>
      </c>
      <c r="AY63" s="91"/>
    </row>
    <row r="64" spans="1:51" ht="17.100000000000001" customHeight="1" x14ac:dyDescent="0.25">
      <c r="A64" s="359"/>
      <c r="B64" s="482">
        <v>9</v>
      </c>
      <c r="C64" s="480" t="str">
        <f>IFERROR(IF(VLOOKUP($AW64,'表２（地域間）（合計）'!$B$47:$AS$106,C$42,FALSE)="","",VLOOKUP($AW64,'表２（地域間）（合計）'!$B$47:$AS$106,C$42,FALSE)),"")</f>
        <v/>
      </c>
      <c r="D64" s="476" t="str">
        <f>IFERROR(IF(VLOOKUP($AW64,'表２（地域間）（合計）'!$B$47:$AS$106,D$42,FALSE)="","",VLOOKUP($AW64,'表２（地域間）（合計）'!$B$47:$AS$106,D$42,FALSE)),"")</f>
        <v/>
      </c>
      <c r="E64" s="477" t="str">
        <f>IFERROR(IF(VLOOKUP($AW64,'表２（地域間）（合計）'!$B$47:$AS$106,E$42,FALSE)="","",VLOOKUP($AW64,'表２（地域間）（合計）'!$B$47:$AS$106,E$42,FALSE)),"")</f>
        <v/>
      </c>
      <c r="F64" s="475" t="str">
        <f>IFERROR(IF(VLOOKUP($AW64,'表２（地域間）（合計）'!$B$47:$AS$106,F$42,FALSE)="","",VLOOKUP($AW64,'表２（地域間）（合計）'!$B$47:$AS$106,F$42,FALSE)),"")</f>
        <v/>
      </c>
      <c r="G64" s="475" t="str">
        <f>IFERROR(IF(VLOOKUP($AW64,'表２（地域間）（合計）'!$B$47:$AS$106,G$42,FALSE)="","",VLOOKUP($AW64,'表２（地域間）（合計）'!$B$47:$AS$106,G$42,FALSE)),"")</f>
        <v/>
      </c>
      <c r="H64" s="475" t="str">
        <f>IFERROR(IF(VLOOKUP($AW64,'表２（地域間）（合計）'!$B$47:$AS$106,H$42,FALSE)="","",VLOOKUP($AW64,'表２（地域間）（合計）'!$B$47:$AS$106,H$42,FALSE)),"")</f>
        <v/>
      </c>
      <c r="I64" s="475" t="str">
        <f>IFERROR(IF(VLOOKUP($AW64,'表２（地域間）（合計）'!$B$47:$AS$106,I$42,FALSE)="","",VLOOKUP($AW64,'表２（地域間）（合計）'!$B$47:$AS$106,I$42,FALSE)),"")</f>
        <v/>
      </c>
      <c r="J64" s="475" t="str">
        <f>IFERROR(IF(VLOOKUP($AW64,'表２（地域間）（合計）'!$B$47:$AS$106,J$42,FALSE)="","",VLOOKUP($AW64,'表２（地域間）（合計）'!$B$47:$AS$106,J$42,FALSE)),"")</f>
        <v/>
      </c>
      <c r="K64" s="475" t="str">
        <f>IFERROR(IF(VLOOKUP($AW64,'表２（地域間）（合計）'!$B$47:$AS$106,K$42,FALSE)="","",VLOOKUP($AW64,'表２（地域間）（合計）'!$B$47:$AS$106,K$42,FALSE)),"")</f>
        <v/>
      </c>
      <c r="L64" s="486" t="str">
        <f>IFERROR(IF(VLOOKUP($AW64,'表２（地域間）（合計）'!$B$47:$AS$106,L$42,FALSE)="","",VLOOKUP($AW64,'表２（地域間）（合計）'!$B$47:$AS$106,L$42,FALSE)),"")</f>
        <v/>
      </c>
      <c r="M64" s="259" t="s">
        <v>58</v>
      </c>
      <c r="N64" s="80">
        <v>0</v>
      </c>
      <c r="O64" s="259" t="s">
        <v>59</v>
      </c>
      <c r="P64" s="501" t="str">
        <f>IFERROR(IF(VLOOKUP($AW64,'表２（地域間）（合計）'!$B$47:$AS$106,P$42,FALSE)="","",VLOOKUP($AW64,'表２（地域間）（合計）'!$B$47:$AS$106,P$42,FALSE)),"")</f>
        <v/>
      </c>
      <c r="Q64" s="502" t="str">
        <f>IFERROR(IF(VLOOKUP($AW64,'表２（地域間）（合計）'!$B$47:$AS$106,Q$42,FALSE)="","",VLOOKUP($AW64,'表２（地域間）（合計）'!$B$47:$AS$106,Q$42,FALSE)),"")</f>
        <v/>
      </c>
      <c r="R64" s="505" t="e">
        <f>IF(N65="( )","人",ROUNDDOWN(N65*P64,1))</f>
        <v>#VALUE!</v>
      </c>
      <c r="S64" s="506"/>
      <c r="T64" s="509">
        <v>0</v>
      </c>
      <c r="U64" s="510"/>
      <c r="V64" s="488"/>
      <c r="W64" s="489"/>
      <c r="X64" s="266">
        <v>0</v>
      </c>
      <c r="Y64" s="267"/>
      <c r="Z64" s="488"/>
      <c r="AA64" s="489"/>
      <c r="AB64" s="490" t="s">
        <v>25</v>
      </c>
      <c r="AC64" s="491"/>
      <c r="AD64" s="266">
        <v>0</v>
      </c>
      <c r="AE64" s="267"/>
      <c r="AF64" s="488"/>
      <c r="AG64" s="489"/>
      <c r="AH64" s="499">
        <f t="shared" si="1"/>
        <v>0</v>
      </c>
      <c r="AI64" s="500"/>
      <c r="AJ64" s="488"/>
      <c r="AK64" s="489"/>
      <c r="AL64" s="266">
        <v>0</v>
      </c>
      <c r="AM64" s="267"/>
      <c r="AN64" s="488"/>
      <c r="AO64" s="489"/>
      <c r="AP64" s="490" t="s">
        <v>25</v>
      </c>
      <c r="AQ64" s="491"/>
      <c r="AR64" s="490" t="s">
        <v>25</v>
      </c>
      <c r="AS64" s="492"/>
      <c r="AW64" s="473"/>
      <c r="AX64" s="75" t="s">
        <v>174</v>
      </c>
      <c r="AY64" s="91"/>
    </row>
    <row r="65" spans="1:51" ht="17.100000000000001" customHeight="1" x14ac:dyDescent="0.25">
      <c r="A65" s="359"/>
      <c r="B65" s="483"/>
      <c r="C65" s="481"/>
      <c r="D65" s="478"/>
      <c r="E65" s="479"/>
      <c r="F65" s="475"/>
      <c r="G65" s="475"/>
      <c r="H65" s="475"/>
      <c r="I65" s="475"/>
      <c r="J65" s="475"/>
      <c r="K65" s="475"/>
      <c r="L65" s="487"/>
      <c r="M65" s="362"/>
      <c r="N65" s="38">
        <v>0</v>
      </c>
      <c r="O65" s="362"/>
      <c r="P65" s="503"/>
      <c r="Q65" s="504"/>
      <c r="R65" s="507"/>
      <c r="S65" s="508"/>
      <c r="T65" s="493">
        <v>0</v>
      </c>
      <c r="U65" s="494"/>
      <c r="V65" s="515">
        <f t="shared" ref="V65" si="45">ROUNDDOWN(AVERAGE(T64:U65),1)</f>
        <v>0</v>
      </c>
      <c r="W65" s="516"/>
      <c r="X65" s="262">
        <v>0</v>
      </c>
      <c r="Y65" s="263"/>
      <c r="Z65" s="515">
        <f t="shared" ref="Z65" si="46">ROUNDDOWN(AVERAGE(X64:Y65),1)</f>
        <v>0</v>
      </c>
      <c r="AA65" s="516"/>
      <c r="AB65" s="497">
        <f t="shared" ref="AB65" si="47">ROUNDDOWN(IF(V65=0,0,Z65/V65*100),3)</f>
        <v>0</v>
      </c>
      <c r="AC65" s="498"/>
      <c r="AD65" s="262">
        <v>0</v>
      </c>
      <c r="AE65" s="263"/>
      <c r="AF65" s="515">
        <f t="shared" ref="AF65" si="48">ROUNDDOWN(AVERAGE(AD64:AE65),1)</f>
        <v>0</v>
      </c>
      <c r="AG65" s="516"/>
      <c r="AH65" s="513">
        <f t="shared" si="1"/>
        <v>0</v>
      </c>
      <c r="AI65" s="514"/>
      <c r="AJ65" s="515">
        <f t="shared" ref="AJ65" si="49">ROUNDDOWN(AVERAGE(AH64:AI65),1)</f>
        <v>0</v>
      </c>
      <c r="AK65" s="516"/>
      <c r="AL65" s="262">
        <v>0</v>
      </c>
      <c r="AM65" s="263"/>
      <c r="AN65" s="515">
        <f t="shared" ref="AN65" si="50">ROUNDDOWN(AVERAGE(AL64:AM65),1)</f>
        <v>0</v>
      </c>
      <c r="AO65" s="516"/>
      <c r="AP65" s="497">
        <f>ROUNDDOWN(IF(V65=0,0,AN65/V65*100),3)</f>
        <v>0</v>
      </c>
      <c r="AQ65" s="498"/>
      <c r="AR65" s="511" t="str">
        <f t="shared" ref="AR65" si="51">IF(ISBLANK(A64),"",ROUNDDOWN((V65-(AF65+AJ65+AN65))/V65,5)*100)</f>
        <v/>
      </c>
      <c r="AS65" s="512"/>
      <c r="AW65" s="473"/>
      <c r="AX65" s="75" t="s">
        <v>175</v>
      </c>
      <c r="AY65" s="91"/>
    </row>
    <row r="66" spans="1:51" ht="17.100000000000001" customHeight="1" x14ac:dyDescent="0.25">
      <c r="A66" s="359"/>
      <c r="B66" s="482">
        <v>10</v>
      </c>
      <c r="C66" s="480" t="str">
        <f>IFERROR(IF(VLOOKUP($AW66,'表２（地域間）（合計）'!$B$47:$AS$106,C$42,FALSE)="","",VLOOKUP($AW66,'表２（地域間）（合計）'!$B$47:$AS$106,C$42,FALSE)),"")</f>
        <v/>
      </c>
      <c r="D66" s="476" t="str">
        <f>IFERROR(IF(VLOOKUP($AW66,'表２（地域間）（合計）'!$B$47:$AS$106,D$42,FALSE)="","",VLOOKUP($AW66,'表２（地域間）（合計）'!$B$47:$AS$106,D$42,FALSE)),"")</f>
        <v/>
      </c>
      <c r="E66" s="477" t="str">
        <f>IFERROR(IF(VLOOKUP($AW66,'表２（地域間）（合計）'!$B$47:$AS$106,E$42,FALSE)="","",VLOOKUP($AW66,'表２（地域間）（合計）'!$B$47:$AS$106,E$42,FALSE)),"")</f>
        <v/>
      </c>
      <c r="F66" s="475" t="str">
        <f>IFERROR(IF(VLOOKUP($AW66,'表２（地域間）（合計）'!$B$47:$AS$106,F$42,FALSE)="","",VLOOKUP($AW66,'表２（地域間）（合計）'!$B$47:$AS$106,F$42,FALSE)),"")</f>
        <v/>
      </c>
      <c r="G66" s="475" t="str">
        <f>IFERROR(IF(VLOOKUP($AW66,'表２（地域間）（合計）'!$B$47:$AS$106,G$42,FALSE)="","",VLOOKUP($AW66,'表２（地域間）（合計）'!$B$47:$AS$106,G$42,FALSE)),"")</f>
        <v/>
      </c>
      <c r="H66" s="475" t="str">
        <f>IFERROR(IF(VLOOKUP($AW66,'表２（地域間）（合計）'!$B$47:$AS$106,H$42,FALSE)="","",VLOOKUP($AW66,'表２（地域間）（合計）'!$B$47:$AS$106,H$42,FALSE)),"")</f>
        <v/>
      </c>
      <c r="I66" s="475" t="str">
        <f>IFERROR(IF(VLOOKUP($AW66,'表２（地域間）（合計）'!$B$47:$AS$106,I$42,FALSE)="","",VLOOKUP($AW66,'表２（地域間）（合計）'!$B$47:$AS$106,I$42,FALSE)),"")</f>
        <v/>
      </c>
      <c r="J66" s="475" t="str">
        <f>IFERROR(IF(VLOOKUP($AW66,'表２（地域間）（合計）'!$B$47:$AS$106,J$42,FALSE)="","",VLOOKUP($AW66,'表２（地域間）（合計）'!$B$47:$AS$106,J$42,FALSE)),"")</f>
        <v/>
      </c>
      <c r="K66" s="475" t="str">
        <f>IFERROR(IF(VLOOKUP($AW66,'表２（地域間）（合計）'!$B$47:$AS$106,K$42,FALSE)="","",VLOOKUP($AW66,'表２（地域間）（合計）'!$B$47:$AS$106,K$42,FALSE)),"")</f>
        <v/>
      </c>
      <c r="L66" s="486" t="str">
        <f>IFERROR(IF(VLOOKUP($AW66,'表２（地域間）（合計）'!$B$47:$AS$106,L$42,FALSE)="","",VLOOKUP($AW66,'表２（地域間）（合計）'!$B$47:$AS$106,L$42,FALSE)),"")</f>
        <v/>
      </c>
      <c r="M66" s="259" t="s">
        <v>58</v>
      </c>
      <c r="N66" s="80">
        <v>0</v>
      </c>
      <c r="O66" s="259" t="s">
        <v>59</v>
      </c>
      <c r="P66" s="501" t="str">
        <f>IFERROR(IF(VLOOKUP($AW66,'表２（地域間）（合計）'!$B$47:$AS$106,P$42,FALSE)="","",VLOOKUP($AW66,'表２（地域間）（合計）'!$B$47:$AS$106,P$42,FALSE)),"")</f>
        <v/>
      </c>
      <c r="Q66" s="502" t="str">
        <f>IFERROR(IF(VLOOKUP($AW66,'表２（地域間）（合計）'!$B$47:$AS$106,Q$42,FALSE)="","",VLOOKUP($AW66,'表２（地域間）（合計）'!$B$47:$AS$106,Q$42,FALSE)),"")</f>
        <v/>
      </c>
      <c r="R66" s="505" t="e">
        <f>IF(N67="( )","人",ROUNDDOWN(N67*P66,1))</f>
        <v>#VALUE!</v>
      </c>
      <c r="S66" s="506"/>
      <c r="T66" s="509">
        <v>0</v>
      </c>
      <c r="U66" s="510"/>
      <c r="V66" s="488"/>
      <c r="W66" s="489"/>
      <c r="X66" s="266">
        <v>0</v>
      </c>
      <c r="Y66" s="267"/>
      <c r="Z66" s="488"/>
      <c r="AA66" s="489"/>
      <c r="AB66" s="490" t="s">
        <v>25</v>
      </c>
      <c r="AC66" s="491"/>
      <c r="AD66" s="266">
        <v>0</v>
      </c>
      <c r="AE66" s="267"/>
      <c r="AF66" s="488"/>
      <c r="AG66" s="489"/>
      <c r="AH66" s="499">
        <f t="shared" si="1"/>
        <v>0</v>
      </c>
      <c r="AI66" s="500"/>
      <c r="AJ66" s="488"/>
      <c r="AK66" s="489"/>
      <c r="AL66" s="266">
        <v>0</v>
      </c>
      <c r="AM66" s="267"/>
      <c r="AN66" s="488"/>
      <c r="AO66" s="489"/>
      <c r="AP66" s="490" t="s">
        <v>107</v>
      </c>
      <c r="AQ66" s="491"/>
      <c r="AR66" s="490" t="s">
        <v>25</v>
      </c>
      <c r="AS66" s="492"/>
      <c r="AW66" s="473"/>
      <c r="AX66" s="75" t="s">
        <v>174</v>
      </c>
      <c r="AY66" s="91"/>
    </row>
    <row r="67" spans="1:51" ht="17.100000000000001" customHeight="1" x14ac:dyDescent="0.25">
      <c r="A67" s="359"/>
      <c r="B67" s="483"/>
      <c r="C67" s="481"/>
      <c r="D67" s="478"/>
      <c r="E67" s="479"/>
      <c r="F67" s="475"/>
      <c r="G67" s="475"/>
      <c r="H67" s="475"/>
      <c r="I67" s="475"/>
      <c r="J67" s="475"/>
      <c r="K67" s="475"/>
      <c r="L67" s="487"/>
      <c r="M67" s="362"/>
      <c r="N67" s="38">
        <v>0</v>
      </c>
      <c r="O67" s="362"/>
      <c r="P67" s="503"/>
      <c r="Q67" s="504"/>
      <c r="R67" s="507"/>
      <c r="S67" s="508"/>
      <c r="T67" s="493">
        <v>0</v>
      </c>
      <c r="U67" s="494"/>
      <c r="V67" s="515">
        <f t="shared" ref="V67" si="52">ROUNDDOWN(AVERAGE(T66:U67),1)</f>
        <v>0</v>
      </c>
      <c r="W67" s="516"/>
      <c r="X67" s="262">
        <v>0</v>
      </c>
      <c r="Y67" s="263"/>
      <c r="Z67" s="515">
        <f t="shared" ref="Z67" si="53">ROUNDDOWN(AVERAGE(X66:Y67),1)</f>
        <v>0</v>
      </c>
      <c r="AA67" s="516"/>
      <c r="AB67" s="497">
        <f t="shared" ref="AB67" si="54">ROUNDDOWN(IF(V67=0,0,Z67/V67*100),3)</f>
        <v>0</v>
      </c>
      <c r="AC67" s="498"/>
      <c r="AD67" s="262">
        <v>0</v>
      </c>
      <c r="AE67" s="263"/>
      <c r="AF67" s="515">
        <f t="shared" ref="AF67" si="55">ROUNDDOWN(AVERAGE(AD66:AE67),1)</f>
        <v>0</v>
      </c>
      <c r="AG67" s="516"/>
      <c r="AH67" s="513">
        <f t="shared" si="1"/>
        <v>0</v>
      </c>
      <c r="AI67" s="514"/>
      <c r="AJ67" s="515">
        <f t="shared" ref="AJ67" si="56">ROUNDDOWN(AVERAGE(AH66:AI67),1)</f>
        <v>0</v>
      </c>
      <c r="AK67" s="516"/>
      <c r="AL67" s="262">
        <v>0</v>
      </c>
      <c r="AM67" s="263"/>
      <c r="AN67" s="515">
        <f t="shared" ref="AN67" si="57">ROUNDDOWN(AVERAGE(AL66:AM67),1)</f>
        <v>0</v>
      </c>
      <c r="AO67" s="516"/>
      <c r="AP67" s="497">
        <f>ROUNDDOWN(IF(V67=0,0,AN67/V67*100),3)</f>
        <v>0</v>
      </c>
      <c r="AQ67" s="498"/>
      <c r="AR67" s="511" t="str">
        <f t="shared" ref="AR67" si="58">IF(ISBLANK(A66),"",ROUNDDOWN((V67-(AF67+AJ67+AN67))/V67,5)*100)</f>
        <v/>
      </c>
      <c r="AS67" s="512"/>
      <c r="AW67" s="473"/>
      <c r="AX67" s="75" t="s">
        <v>175</v>
      </c>
      <c r="AY67" s="91"/>
    </row>
    <row r="68" spans="1:51" ht="17.100000000000001" customHeight="1" x14ac:dyDescent="0.25">
      <c r="A68" s="359"/>
      <c r="B68" s="482">
        <v>11</v>
      </c>
      <c r="C68" s="480" t="str">
        <f>IFERROR(IF(VLOOKUP($AW68,'表２（地域間）（合計）'!$B$47:$AS$106,C$42,FALSE)="","",VLOOKUP($AW68,'表２（地域間）（合計）'!$B$47:$AS$106,C$42,FALSE)),"")</f>
        <v/>
      </c>
      <c r="D68" s="476" t="str">
        <f>IFERROR(IF(VLOOKUP($AW68,'表２（地域間）（合計）'!$B$47:$AS$106,D$42,FALSE)="","",VLOOKUP($AW68,'表２（地域間）（合計）'!$B$47:$AS$106,D$42,FALSE)),"")</f>
        <v/>
      </c>
      <c r="E68" s="477" t="str">
        <f>IFERROR(IF(VLOOKUP($AW68,'表２（地域間）（合計）'!$B$47:$AS$106,E$42,FALSE)="","",VLOOKUP($AW68,'表２（地域間）（合計）'!$B$47:$AS$106,E$42,FALSE)),"")</f>
        <v/>
      </c>
      <c r="F68" s="475" t="str">
        <f>IFERROR(IF(VLOOKUP($AW68,'表２（地域間）（合計）'!$B$47:$AS$106,F$42,FALSE)="","",VLOOKUP($AW68,'表２（地域間）（合計）'!$B$47:$AS$106,F$42,FALSE)),"")</f>
        <v/>
      </c>
      <c r="G68" s="475" t="str">
        <f>IFERROR(IF(VLOOKUP($AW68,'表２（地域間）（合計）'!$B$47:$AS$106,G$42,FALSE)="","",VLOOKUP($AW68,'表２（地域間）（合計）'!$B$47:$AS$106,G$42,FALSE)),"")</f>
        <v/>
      </c>
      <c r="H68" s="475" t="str">
        <f>IFERROR(IF(VLOOKUP($AW68,'表２（地域間）（合計）'!$B$47:$AS$106,H$42,FALSE)="","",VLOOKUP($AW68,'表２（地域間）（合計）'!$B$47:$AS$106,H$42,FALSE)),"")</f>
        <v/>
      </c>
      <c r="I68" s="475" t="str">
        <f>IFERROR(IF(VLOOKUP($AW68,'表２（地域間）（合計）'!$B$47:$AS$106,I$42,FALSE)="","",VLOOKUP($AW68,'表２（地域間）（合計）'!$B$47:$AS$106,I$42,FALSE)),"")</f>
        <v/>
      </c>
      <c r="J68" s="475" t="str">
        <f>IFERROR(IF(VLOOKUP($AW68,'表２（地域間）（合計）'!$B$47:$AS$106,J$42,FALSE)="","",VLOOKUP($AW68,'表２（地域間）（合計）'!$B$47:$AS$106,J$42,FALSE)),"")</f>
        <v/>
      </c>
      <c r="K68" s="475" t="str">
        <f>IFERROR(IF(VLOOKUP($AW68,'表２（地域間）（合計）'!$B$47:$AS$106,K$42,FALSE)="","",VLOOKUP($AW68,'表２（地域間）（合計）'!$B$47:$AS$106,K$42,FALSE)),"")</f>
        <v/>
      </c>
      <c r="L68" s="486" t="str">
        <f>IFERROR(IF(VLOOKUP($AW68,'表２（地域間）（合計）'!$B$47:$AS$106,L$42,FALSE)="","",VLOOKUP($AW68,'表２（地域間）（合計）'!$B$47:$AS$106,L$42,FALSE)),"")</f>
        <v/>
      </c>
      <c r="M68" s="259" t="s">
        <v>58</v>
      </c>
      <c r="N68" s="80">
        <v>0</v>
      </c>
      <c r="O68" s="259" t="s">
        <v>59</v>
      </c>
      <c r="P68" s="501" t="str">
        <f>IFERROR(IF(VLOOKUP($AW68,'表２（地域間）（合計）'!$B$47:$AS$106,P$42,FALSE)="","",VLOOKUP($AW68,'表２（地域間）（合計）'!$B$47:$AS$106,P$42,FALSE)),"")</f>
        <v/>
      </c>
      <c r="Q68" s="502" t="str">
        <f>IFERROR(IF(VLOOKUP($AW68,'表２（地域間）（合計）'!$B$47:$AS$106,Q$42,FALSE)="","",VLOOKUP($AW68,'表２（地域間）（合計）'!$B$47:$AS$106,Q$42,FALSE)),"")</f>
        <v/>
      </c>
      <c r="R68" s="505" t="e">
        <f>IF(N69="( )","人",ROUNDDOWN(N69*P68,1))</f>
        <v>#VALUE!</v>
      </c>
      <c r="S68" s="506"/>
      <c r="T68" s="509">
        <v>0</v>
      </c>
      <c r="U68" s="510"/>
      <c r="V68" s="488"/>
      <c r="W68" s="489"/>
      <c r="X68" s="266">
        <v>0</v>
      </c>
      <c r="Y68" s="267"/>
      <c r="Z68" s="488"/>
      <c r="AA68" s="489"/>
      <c r="AB68" s="490" t="s">
        <v>25</v>
      </c>
      <c r="AC68" s="491"/>
      <c r="AD68" s="266">
        <v>0</v>
      </c>
      <c r="AE68" s="267"/>
      <c r="AF68" s="488"/>
      <c r="AG68" s="489"/>
      <c r="AH68" s="499">
        <f t="shared" si="1"/>
        <v>0</v>
      </c>
      <c r="AI68" s="500"/>
      <c r="AJ68" s="488"/>
      <c r="AK68" s="489"/>
      <c r="AL68" s="266">
        <v>0</v>
      </c>
      <c r="AM68" s="267"/>
      <c r="AN68" s="488"/>
      <c r="AO68" s="489"/>
      <c r="AP68" s="490" t="s">
        <v>107</v>
      </c>
      <c r="AQ68" s="491"/>
      <c r="AR68" s="490" t="s">
        <v>25</v>
      </c>
      <c r="AS68" s="492"/>
      <c r="AW68" s="473"/>
      <c r="AX68" s="75" t="s">
        <v>174</v>
      </c>
      <c r="AY68" s="91"/>
    </row>
    <row r="69" spans="1:51" ht="17.100000000000001" customHeight="1" x14ac:dyDescent="0.25">
      <c r="A69" s="359"/>
      <c r="B69" s="483"/>
      <c r="C69" s="481"/>
      <c r="D69" s="478"/>
      <c r="E69" s="479"/>
      <c r="F69" s="475"/>
      <c r="G69" s="475"/>
      <c r="H69" s="475"/>
      <c r="I69" s="475"/>
      <c r="J69" s="475"/>
      <c r="K69" s="475"/>
      <c r="L69" s="487"/>
      <c r="M69" s="362"/>
      <c r="N69" s="38">
        <v>0</v>
      </c>
      <c r="O69" s="362"/>
      <c r="P69" s="503"/>
      <c r="Q69" s="504"/>
      <c r="R69" s="507"/>
      <c r="S69" s="508"/>
      <c r="T69" s="493">
        <v>0</v>
      </c>
      <c r="U69" s="494"/>
      <c r="V69" s="515">
        <f t="shared" ref="V69" si="59">ROUNDDOWN(AVERAGE(T68:U69),1)</f>
        <v>0</v>
      </c>
      <c r="W69" s="516"/>
      <c r="X69" s="262">
        <v>0</v>
      </c>
      <c r="Y69" s="263"/>
      <c r="Z69" s="515">
        <f t="shared" ref="Z69" si="60">ROUNDDOWN(AVERAGE(X68:Y69),1)</f>
        <v>0</v>
      </c>
      <c r="AA69" s="516"/>
      <c r="AB69" s="497">
        <f t="shared" ref="AB69" si="61">ROUNDDOWN(IF(V69=0,0,Z69/V69*100),3)</f>
        <v>0</v>
      </c>
      <c r="AC69" s="498"/>
      <c r="AD69" s="262">
        <v>0</v>
      </c>
      <c r="AE69" s="263"/>
      <c r="AF69" s="515">
        <f t="shared" ref="AF69" si="62">ROUNDDOWN(AVERAGE(AD68:AE69),1)</f>
        <v>0</v>
      </c>
      <c r="AG69" s="516"/>
      <c r="AH69" s="513">
        <f t="shared" si="1"/>
        <v>0</v>
      </c>
      <c r="AI69" s="514"/>
      <c r="AJ69" s="515">
        <f t="shared" ref="AJ69" si="63">ROUNDDOWN(AVERAGE(AH68:AI69),1)</f>
        <v>0</v>
      </c>
      <c r="AK69" s="516"/>
      <c r="AL69" s="262">
        <v>0</v>
      </c>
      <c r="AM69" s="263"/>
      <c r="AN69" s="515">
        <f t="shared" ref="AN69" si="64">ROUNDDOWN(AVERAGE(AL68:AM69),1)</f>
        <v>0</v>
      </c>
      <c r="AO69" s="516"/>
      <c r="AP69" s="497">
        <f>ROUNDDOWN(IF(V69=0,0,AN69/V69*100),3)</f>
        <v>0</v>
      </c>
      <c r="AQ69" s="498"/>
      <c r="AR69" s="511" t="str">
        <f t="shared" ref="AR69" si="65">IF(ISBLANK(A68),"",ROUNDDOWN((V69-(AF69+AJ69+AN69))/V69,5)*100)</f>
        <v/>
      </c>
      <c r="AS69" s="512"/>
      <c r="AW69" s="473"/>
      <c r="AX69" s="75" t="s">
        <v>175</v>
      </c>
      <c r="AY69" s="91"/>
    </row>
    <row r="70" spans="1:51" ht="17.100000000000001" customHeight="1" x14ac:dyDescent="0.25">
      <c r="A70" s="359"/>
      <c r="B70" s="482">
        <v>12</v>
      </c>
      <c r="C70" s="480" t="str">
        <f>IFERROR(IF(VLOOKUP($AW70,'表２（地域間）（合計）'!$B$47:$AS$106,C$42,FALSE)="","",VLOOKUP($AW70,'表２（地域間）（合計）'!$B$47:$AS$106,C$42,FALSE)),"")</f>
        <v/>
      </c>
      <c r="D70" s="476" t="str">
        <f>IFERROR(IF(VLOOKUP($AW70,'表２（地域間）（合計）'!$B$47:$AS$106,D$42,FALSE)="","",VLOOKUP($AW70,'表２（地域間）（合計）'!$B$47:$AS$106,D$42,FALSE)),"")</f>
        <v/>
      </c>
      <c r="E70" s="477" t="str">
        <f>IFERROR(IF(VLOOKUP($AW70,'表２（地域間）（合計）'!$B$47:$AS$106,E$42,FALSE)="","",VLOOKUP($AW70,'表２（地域間）（合計）'!$B$47:$AS$106,E$42,FALSE)),"")</f>
        <v/>
      </c>
      <c r="F70" s="475" t="str">
        <f>IFERROR(IF(VLOOKUP($AW70,'表２（地域間）（合計）'!$B$47:$AS$106,F$42,FALSE)="","",VLOOKUP($AW70,'表２（地域間）（合計）'!$B$47:$AS$106,F$42,FALSE)),"")</f>
        <v/>
      </c>
      <c r="G70" s="475" t="str">
        <f>IFERROR(IF(VLOOKUP($AW70,'表２（地域間）（合計）'!$B$47:$AS$106,G$42,FALSE)="","",VLOOKUP($AW70,'表２（地域間）（合計）'!$B$47:$AS$106,G$42,FALSE)),"")</f>
        <v/>
      </c>
      <c r="H70" s="475" t="str">
        <f>IFERROR(IF(VLOOKUP($AW70,'表２（地域間）（合計）'!$B$47:$AS$106,H$42,FALSE)="","",VLOOKUP($AW70,'表２（地域間）（合計）'!$B$47:$AS$106,H$42,FALSE)),"")</f>
        <v/>
      </c>
      <c r="I70" s="475" t="str">
        <f>IFERROR(IF(VLOOKUP($AW70,'表２（地域間）（合計）'!$B$47:$AS$106,I$42,FALSE)="","",VLOOKUP($AW70,'表２（地域間）（合計）'!$B$47:$AS$106,I$42,FALSE)),"")</f>
        <v/>
      </c>
      <c r="J70" s="475" t="str">
        <f>IFERROR(IF(VLOOKUP($AW70,'表２（地域間）（合計）'!$B$47:$AS$106,J$42,FALSE)="","",VLOOKUP($AW70,'表２（地域間）（合計）'!$B$47:$AS$106,J$42,FALSE)),"")</f>
        <v/>
      </c>
      <c r="K70" s="475" t="str">
        <f>IFERROR(IF(VLOOKUP($AW70,'表２（地域間）（合計）'!$B$47:$AS$106,K$42,FALSE)="","",VLOOKUP($AW70,'表２（地域間）（合計）'!$B$47:$AS$106,K$42,FALSE)),"")</f>
        <v/>
      </c>
      <c r="L70" s="486" t="str">
        <f>IFERROR(IF(VLOOKUP($AW70,'表２（地域間）（合計）'!$B$47:$AS$106,L$42,FALSE)="","",VLOOKUP($AW70,'表２（地域間）（合計）'!$B$47:$AS$106,L$42,FALSE)),"")</f>
        <v/>
      </c>
      <c r="M70" s="259" t="s">
        <v>58</v>
      </c>
      <c r="N70" s="80">
        <v>0</v>
      </c>
      <c r="O70" s="259" t="s">
        <v>59</v>
      </c>
      <c r="P70" s="501" t="str">
        <f>IFERROR(IF(VLOOKUP($AW70,'表２（地域間）（合計）'!$B$47:$AS$106,P$42,FALSE)="","",VLOOKUP($AW70,'表２（地域間）（合計）'!$B$47:$AS$106,P$42,FALSE)),"")</f>
        <v/>
      </c>
      <c r="Q70" s="502" t="str">
        <f>IFERROR(IF(VLOOKUP($AW70,'表２（地域間）（合計）'!$B$47:$AS$106,Q$42,FALSE)="","",VLOOKUP($AW70,'表２（地域間）（合計）'!$B$47:$AS$106,Q$42,FALSE)),"")</f>
        <v/>
      </c>
      <c r="R70" s="505" t="e">
        <f>IF(N71="( )","人",ROUNDDOWN(N71*P70,1))</f>
        <v>#VALUE!</v>
      </c>
      <c r="S70" s="506"/>
      <c r="T70" s="509">
        <v>0</v>
      </c>
      <c r="U70" s="510"/>
      <c r="V70" s="488"/>
      <c r="W70" s="489"/>
      <c r="X70" s="266">
        <v>0</v>
      </c>
      <c r="Y70" s="267"/>
      <c r="Z70" s="488"/>
      <c r="AA70" s="489"/>
      <c r="AB70" s="490" t="s">
        <v>25</v>
      </c>
      <c r="AC70" s="491"/>
      <c r="AD70" s="266">
        <v>0</v>
      </c>
      <c r="AE70" s="267"/>
      <c r="AF70" s="488"/>
      <c r="AG70" s="489"/>
      <c r="AH70" s="499">
        <f t="shared" si="1"/>
        <v>0</v>
      </c>
      <c r="AI70" s="500"/>
      <c r="AJ70" s="488"/>
      <c r="AK70" s="489"/>
      <c r="AL70" s="266">
        <v>0</v>
      </c>
      <c r="AM70" s="267"/>
      <c r="AN70" s="488"/>
      <c r="AO70" s="489"/>
      <c r="AP70" s="490" t="s">
        <v>107</v>
      </c>
      <c r="AQ70" s="491"/>
      <c r="AR70" s="490" t="s">
        <v>25</v>
      </c>
      <c r="AS70" s="492"/>
      <c r="AW70" s="473"/>
      <c r="AX70" s="75" t="s">
        <v>174</v>
      </c>
      <c r="AY70" s="91"/>
    </row>
    <row r="71" spans="1:51" ht="17.100000000000001" customHeight="1" x14ac:dyDescent="0.25">
      <c r="A71" s="359"/>
      <c r="B71" s="483"/>
      <c r="C71" s="481"/>
      <c r="D71" s="478"/>
      <c r="E71" s="479"/>
      <c r="F71" s="475"/>
      <c r="G71" s="475"/>
      <c r="H71" s="475"/>
      <c r="I71" s="475"/>
      <c r="J71" s="475"/>
      <c r="K71" s="475"/>
      <c r="L71" s="487"/>
      <c r="M71" s="362"/>
      <c r="N71" s="38">
        <v>0</v>
      </c>
      <c r="O71" s="362"/>
      <c r="P71" s="503"/>
      <c r="Q71" s="504"/>
      <c r="R71" s="507"/>
      <c r="S71" s="508"/>
      <c r="T71" s="493">
        <v>0</v>
      </c>
      <c r="U71" s="494"/>
      <c r="V71" s="515">
        <f t="shared" ref="V71" si="66">ROUNDDOWN(AVERAGE(T70:U71),1)</f>
        <v>0</v>
      </c>
      <c r="W71" s="516"/>
      <c r="X71" s="262">
        <v>0</v>
      </c>
      <c r="Y71" s="263"/>
      <c r="Z71" s="515">
        <f t="shared" ref="Z71" si="67">ROUNDDOWN(AVERAGE(X70:Y71),1)</f>
        <v>0</v>
      </c>
      <c r="AA71" s="516"/>
      <c r="AB71" s="497">
        <f t="shared" ref="AB71" si="68">ROUNDDOWN(IF(V71=0,0,Z71/V71*100),3)</f>
        <v>0</v>
      </c>
      <c r="AC71" s="498"/>
      <c r="AD71" s="262">
        <v>0</v>
      </c>
      <c r="AE71" s="263"/>
      <c r="AF71" s="515">
        <f t="shared" ref="AF71" si="69">ROUNDDOWN(AVERAGE(AD70:AE71),1)</f>
        <v>0</v>
      </c>
      <c r="AG71" s="516"/>
      <c r="AH71" s="513">
        <f t="shared" si="1"/>
        <v>0</v>
      </c>
      <c r="AI71" s="514"/>
      <c r="AJ71" s="515">
        <f t="shared" ref="AJ71" si="70">ROUNDDOWN(AVERAGE(AH70:AI71),1)</f>
        <v>0</v>
      </c>
      <c r="AK71" s="516"/>
      <c r="AL71" s="262">
        <v>0</v>
      </c>
      <c r="AM71" s="263"/>
      <c r="AN71" s="515">
        <f t="shared" ref="AN71" si="71">ROUNDDOWN(AVERAGE(AL70:AM71),1)</f>
        <v>0</v>
      </c>
      <c r="AO71" s="516"/>
      <c r="AP71" s="497">
        <f>ROUNDDOWN(IF(V71=0,0,AN71/V71*100),3)</f>
        <v>0</v>
      </c>
      <c r="AQ71" s="498"/>
      <c r="AR71" s="511" t="str">
        <f t="shared" ref="AR71" si="72">IF(ISBLANK(A70),"",ROUNDDOWN((V71-(AF71+AJ71+AN71))/V71,5)*100)</f>
        <v/>
      </c>
      <c r="AS71" s="512"/>
      <c r="AW71" s="473"/>
      <c r="AX71" s="75" t="s">
        <v>175</v>
      </c>
      <c r="AY71" s="91"/>
    </row>
    <row r="72" spans="1:51" ht="17.100000000000001" customHeight="1" x14ac:dyDescent="0.25">
      <c r="A72" s="359"/>
      <c r="B72" s="482">
        <v>13</v>
      </c>
      <c r="C72" s="480" t="str">
        <f>IFERROR(IF(VLOOKUP($AW72,'表２（地域間）（合計）'!$B$47:$AS$106,C$42,FALSE)="","",VLOOKUP($AW72,'表２（地域間）（合計）'!$B$47:$AS$106,C$42,FALSE)),"")</f>
        <v/>
      </c>
      <c r="D72" s="476" t="str">
        <f>IFERROR(IF(VLOOKUP($AW72,'表２（地域間）（合計）'!$B$47:$AS$106,D$42,FALSE)="","",VLOOKUP($AW72,'表２（地域間）（合計）'!$B$47:$AS$106,D$42,FALSE)),"")</f>
        <v/>
      </c>
      <c r="E72" s="477" t="str">
        <f>IFERROR(IF(VLOOKUP($AW72,'表２（地域間）（合計）'!$B$47:$AS$106,E$42,FALSE)="","",VLOOKUP($AW72,'表２（地域間）（合計）'!$B$47:$AS$106,E$42,FALSE)),"")</f>
        <v/>
      </c>
      <c r="F72" s="475" t="str">
        <f>IFERROR(IF(VLOOKUP($AW72,'表２（地域間）（合計）'!$B$47:$AS$106,F$42,FALSE)="","",VLOOKUP($AW72,'表２（地域間）（合計）'!$B$47:$AS$106,F$42,FALSE)),"")</f>
        <v/>
      </c>
      <c r="G72" s="475" t="str">
        <f>IFERROR(IF(VLOOKUP($AW72,'表２（地域間）（合計）'!$B$47:$AS$106,G$42,FALSE)="","",VLOOKUP($AW72,'表２（地域間）（合計）'!$B$47:$AS$106,G$42,FALSE)),"")</f>
        <v/>
      </c>
      <c r="H72" s="475" t="str">
        <f>IFERROR(IF(VLOOKUP($AW72,'表２（地域間）（合計）'!$B$47:$AS$106,H$42,FALSE)="","",VLOOKUP($AW72,'表２（地域間）（合計）'!$B$47:$AS$106,H$42,FALSE)),"")</f>
        <v/>
      </c>
      <c r="I72" s="475" t="str">
        <f>IFERROR(IF(VLOOKUP($AW72,'表２（地域間）（合計）'!$B$47:$AS$106,I$42,FALSE)="","",VLOOKUP($AW72,'表２（地域間）（合計）'!$B$47:$AS$106,I$42,FALSE)),"")</f>
        <v/>
      </c>
      <c r="J72" s="475" t="str">
        <f>IFERROR(IF(VLOOKUP($AW72,'表２（地域間）（合計）'!$B$47:$AS$106,J$42,FALSE)="","",VLOOKUP($AW72,'表２（地域間）（合計）'!$B$47:$AS$106,J$42,FALSE)),"")</f>
        <v/>
      </c>
      <c r="K72" s="475" t="str">
        <f>IFERROR(IF(VLOOKUP($AW72,'表２（地域間）（合計）'!$B$47:$AS$106,K$42,FALSE)="","",VLOOKUP($AW72,'表２（地域間）（合計）'!$B$47:$AS$106,K$42,FALSE)),"")</f>
        <v/>
      </c>
      <c r="L72" s="486" t="str">
        <f>IFERROR(IF(VLOOKUP($AW72,'表２（地域間）（合計）'!$B$47:$AS$106,L$42,FALSE)="","",VLOOKUP($AW72,'表２（地域間）（合計）'!$B$47:$AS$106,L$42,FALSE)),"")</f>
        <v/>
      </c>
      <c r="M72" s="259" t="s">
        <v>58</v>
      </c>
      <c r="N72" s="80">
        <v>0</v>
      </c>
      <c r="O72" s="259" t="s">
        <v>59</v>
      </c>
      <c r="P72" s="501" t="str">
        <f>IFERROR(IF(VLOOKUP($AW72,'表２（地域間）（合計）'!$B$47:$AS$106,P$42,FALSE)="","",VLOOKUP($AW72,'表２（地域間）（合計）'!$B$47:$AS$106,P$42,FALSE)),"")</f>
        <v/>
      </c>
      <c r="Q72" s="502" t="str">
        <f>IFERROR(IF(VLOOKUP($AW72,'表２（地域間）（合計）'!$B$47:$AS$106,Q$42,FALSE)="","",VLOOKUP($AW72,'表２（地域間）（合計）'!$B$47:$AS$106,Q$42,FALSE)),"")</f>
        <v/>
      </c>
      <c r="R72" s="505" t="e">
        <f>IF(N73="( )","人",ROUNDDOWN(N73*P72,1))</f>
        <v>#VALUE!</v>
      </c>
      <c r="S72" s="506"/>
      <c r="T72" s="509">
        <v>0</v>
      </c>
      <c r="U72" s="510"/>
      <c r="V72" s="488"/>
      <c r="W72" s="489"/>
      <c r="X72" s="266">
        <v>0</v>
      </c>
      <c r="Y72" s="267"/>
      <c r="Z72" s="488"/>
      <c r="AA72" s="489"/>
      <c r="AB72" s="490" t="s">
        <v>25</v>
      </c>
      <c r="AC72" s="491"/>
      <c r="AD72" s="266">
        <v>0</v>
      </c>
      <c r="AE72" s="267"/>
      <c r="AF72" s="488"/>
      <c r="AG72" s="489"/>
      <c r="AH72" s="499">
        <f t="shared" si="1"/>
        <v>0</v>
      </c>
      <c r="AI72" s="500"/>
      <c r="AJ72" s="488"/>
      <c r="AK72" s="489"/>
      <c r="AL72" s="266">
        <v>0</v>
      </c>
      <c r="AM72" s="267"/>
      <c r="AN72" s="488"/>
      <c r="AO72" s="489"/>
      <c r="AP72" s="490" t="s">
        <v>25</v>
      </c>
      <c r="AQ72" s="491"/>
      <c r="AR72" s="490" t="s">
        <v>25</v>
      </c>
      <c r="AS72" s="492"/>
      <c r="AW72" s="473"/>
      <c r="AX72" s="75" t="s">
        <v>174</v>
      </c>
      <c r="AY72" s="91"/>
    </row>
    <row r="73" spans="1:51" ht="17.100000000000001" customHeight="1" x14ac:dyDescent="0.25">
      <c r="A73" s="359"/>
      <c r="B73" s="483"/>
      <c r="C73" s="481"/>
      <c r="D73" s="478"/>
      <c r="E73" s="479"/>
      <c r="F73" s="475"/>
      <c r="G73" s="475"/>
      <c r="H73" s="475"/>
      <c r="I73" s="475"/>
      <c r="J73" s="475"/>
      <c r="K73" s="475"/>
      <c r="L73" s="487"/>
      <c r="M73" s="362"/>
      <c r="N73" s="38">
        <v>0</v>
      </c>
      <c r="O73" s="362"/>
      <c r="P73" s="503"/>
      <c r="Q73" s="504"/>
      <c r="R73" s="507"/>
      <c r="S73" s="508"/>
      <c r="T73" s="493">
        <v>0</v>
      </c>
      <c r="U73" s="494"/>
      <c r="V73" s="515">
        <f t="shared" ref="V73" si="73">ROUNDDOWN(AVERAGE(T72:U73),1)</f>
        <v>0</v>
      </c>
      <c r="W73" s="516"/>
      <c r="X73" s="262">
        <v>0</v>
      </c>
      <c r="Y73" s="263"/>
      <c r="Z73" s="515">
        <f t="shared" ref="Z73" si="74">ROUNDDOWN(AVERAGE(X72:Y73),1)</f>
        <v>0</v>
      </c>
      <c r="AA73" s="516"/>
      <c r="AB73" s="497">
        <f t="shared" ref="AB73" si="75">ROUNDDOWN(IF(V73=0,0,Z73/V73*100),3)</f>
        <v>0</v>
      </c>
      <c r="AC73" s="498"/>
      <c r="AD73" s="262">
        <v>0</v>
      </c>
      <c r="AE73" s="263"/>
      <c r="AF73" s="515">
        <f t="shared" ref="AF73" si="76">ROUNDDOWN(AVERAGE(AD72:AE73),1)</f>
        <v>0</v>
      </c>
      <c r="AG73" s="516"/>
      <c r="AH73" s="513">
        <f t="shared" si="1"/>
        <v>0</v>
      </c>
      <c r="AI73" s="514"/>
      <c r="AJ73" s="515">
        <f t="shared" ref="AJ73" si="77">ROUNDDOWN(AVERAGE(AH72:AI73),1)</f>
        <v>0</v>
      </c>
      <c r="AK73" s="516"/>
      <c r="AL73" s="262">
        <v>0</v>
      </c>
      <c r="AM73" s="263"/>
      <c r="AN73" s="515">
        <f t="shared" ref="AN73" si="78">ROUNDDOWN(AVERAGE(AL72:AM73),1)</f>
        <v>0</v>
      </c>
      <c r="AO73" s="516"/>
      <c r="AP73" s="497">
        <f>ROUNDDOWN(IF(V73=0,0,AN73/V73*100),3)</f>
        <v>0</v>
      </c>
      <c r="AQ73" s="498"/>
      <c r="AR73" s="511" t="str">
        <f t="shared" ref="AR73" si="79">IF(ISBLANK(A72),"",ROUNDDOWN((V73-(AF73+AJ73+AN73))/V73,5)*100)</f>
        <v/>
      </c>
      <c r="AS73" s="512"/>
      <c r="AW73" s="473"/>
      <c r="AX73" s="75" t="s">
        <v>175</v>
      </c>
      <c r="AY73" s="91"/>
    </row>
    <row r="74" spans="1:51" ht="17.100000000000001" customHeight="1" x14ac:dyDescent="0.25">
      <c r="A74" s="359"/>
      <c r="B74" s="482">
        <v>14</v>
      </c>
      <c r="C74" s="480" t="str">
        <f>IFERROR(IF(VLOOKUP($AW74,'表２（地域間）（合計）'!$B$47:$AS$106,C$42,FALSE)="","",VLOOKUP($AW74,'表２（地域間）（合計）'!$B$47:$AS$106,C$42,FALSE)),"")</f>
        <v/>
      </c>
      <c r="D74" s="476" t="str">
        <f>IFERROR(IF(VLOOKUP($AW74,'表２（地域間）（合計）'!$B$47:$AS$106,D$42,FALSE)="","",VLOOKUP($AW74,'表２（地域間）（合計）'!$B$47:$AS$106,D$42,FALSE)),"")</f>
        <v/>
      </c>
      <c r="E74" s="477" t="str">
        <f>IFERROR(IF(VLOOKUP($AW74,'表２（地域間）（合計）'!$B$47:$AS$106,E$42,FALSE)="","",VLOOKUP($AW74,'表２（地域間）（合計）'!$B$47:$AS$106,E$42,FALSE)),"")</f>
        <v/>
      </c>
      <c r="F74" s="475" t="str">
        <f>IFERROR(IF(VLOOKUP($AW74,'表２（地域間）（合計）'!$B$47:$AS$106,F$42,FALSE)="","",VLOOKUP($AW74,'表２（地域間）（合計）'!$B$47:$AS$106,F$42,FALSE)),"")</f>
        <v/>
      </c>
      <c r="G74" s="475" t="str">
        <f>IFERROR(IF(VLOOKUP($AW74,'表２（地域間）（合計）'!$B$47:$AS$106,G$42,FALSE)="","",VLOOKUP($AW74,'表２（地域間）（合計）'!$B$47:$AS$106,G$42,FALSE)),"")</f>
        <v/>
      </c>
      <c r="H74" s="475" t="str">
        <f>IFERROR(IF(VLOOKUP($AW74,'表２（地域間）（合計）'!$B$47:$AS$106,H$42,FALSE)="","",VLOOKUP($AW74,'表２（地域間）（合計）'!$B$47:$AS$106,H$42,FALSE)),"")</f>
        <v/>
      </c>
      <c r="I74" s="475" t="str">
        <f>IFERROR(IF(VLOOKUP($AW74,'表２（地域間）（合計）'!$B$47:$AS$106,I$42,FALSE)="","",VLOOKUP($AW74,'表２（地域間）（合計）'!$B$47:$AS$106,I$42,FALSE)),"")</f>
        <v/>
      </c>
      <c r="J74" s="475" t="str">
        <f>IFERROR(IF(VLOOKUP($AW74,'表２（地域間）（合計）'!$B$47:$AS$106,J$42,FALSE)="","",VLOOKUP($AW74,'表２（地域間）（合計）'!$B$47:$AS$106,J$42,FALSE)),"")</f>
        <v/>
      </c>
      <c r="K74" s="475" t="str">
        <f>IFERROR(IF(VLOOKUP($AW74,'表２（地域間）（合計）'!$B$47:$AS$106,K$42,FALSE)="","",VLOOKUP($AW74,'表２（地域間）（合計）'!$B$47:$AS$106,K$42,FALSE)),"")</f>
        <v/>
      </c>
      <c r="L74" s="486" t="str">
        <f>IFERROR(IF(VLOOKUP($AW74,'表２（地域間）（合計）'!$B$47:$AS$106,L$42,FALSE)="","",VLOOKUP($AW74,'表２（地域間）（合計）'!$B$47:$AS$106,L$42,FALSE)),"")</f>
        <v/>
      </c>
      <c r="M74" s="259" t="s">
        <v>58</v>
      </c>
      <c r="N74" s="80">
        <v>0</v>
      </c>
      <c r="O74" s="259" t="s">
        <v>59</v>
      </c>
      <c r="P74" s="501" t="str">
        <f>IFERROR(IF(VLOOKUP($AW74,'表２（地域間）（合計）'!$B$47:$AS$106,P$42,FALSE)="","",VLOOKUP($AW74,'表２（地域間）（合計）'!$B$47:$AS$106,P$42,FALSE)),"")</f>
        <v/>
      </c>
      <c r="Q74" s="502" t="str">
        <f>IFERROR(IF(VLOOKUP($AW74,'表２（地域間）（合計）'!$B$47:$AS$106,Q$42,FALSE)="","",VLOOKUP($AW74,'表２（地域間）（合計）'!$B$47:$AS$106,Q$42,FALSE)),"")</f>
        <v/>
      </c>
      <c r="R74" s="505" t="e">
        <f>IF(N75="( )","人",ROUNDDOWN(N75*P74,1))</f>
        <v>#VALUE!</v>
      </c>
      <c r="S74" s="506"/>
      <c r="T74" s="509">
        <v>0</v>
      </c>
      <c r="U74" s="510"/>
      <c r="V74" s="488"/>
      <c r="W74" s="489"/>
      <c r="X74" s="266">
        <v>0</v>
      </c>
      <c r="Y74" s="267"/>
      <c r="Z74" s="488"/>
      <c r="AA74" s="489"/>
      <c r="AB74" s="490" t="s">
        <v>25</v>
      </c>
      <c r="AC74" s="491"/>
      <c r="AD74" s="266">
        <v>0</v>
      </c>
      <c r="AE74" s="267"/>
      <c r="AF74" s="488"/>
      <c r="AG74" s="489"/>
      <c r="AH74" s="499">
        <f t="shared" si="1"/>
        <v>0</v>
      </c>
      <c r="AI74" s="500"/>
      <c r="AJ74" s="488"/>
      <c r="AK74" s="489"/>
      <c r="AL74" s="266">
        <v>0</v>
      </c>
      <c r="AM74" s="267"/>
      <c r="AN74" s="488"/>
      <c r="AO74" s="489"/>
      <c r="AP74" s="490" t="s">
        <v>107</v>
      </c>
      <c r="AQ74" s="491"/>
      <c r="AR74" s="490" t="s">
        <v>25</v>
      </c>
      <c r="AS74" s="492"/>
      <c r="AW74" s="473"/>
      <c r="AX74" s="75" t="s">
        <v>174</v>
      </c>
      <c r="AY74" s="91"/>
    </row>
    <row r="75" spans="1:51" ht="17.100000000000001" customHeight="1" x14ac:dyDescent="0.25">
      <c r="A75" s="359"/>
      <c r="B75" s="483"/>
      <c r="C75" s="481"/>
      <c r="D75" s="478"/>
      <c r="E75" s="479"/>
      <c r="F75" s="475"/>
      <c r="G75" s="475"/>
      <c r="H75" s="475"/>
      <c r="I75" s="475"/>
      <c r="J75" s="475"/>
      <c r="K75" s="475"/>
      <c r="L75" s="487"/>
      <c r="M75" s="362"/>
      <c r="N75" s="38">
        <v>0</v>
      </c>
      <c r="O75" s="362"/>
      <c r="P75" s="503"/>
      <c r="Q75" s="504"/>
      <c r="R75" s="507"/>
      <c r="S75" s="508"/>
      <c r="T75" s="493">
        <v>0</v>
      </c>
      <c r="U75" s="494"/>
      <c r="V75" s="515">
        <f t="shared" ref="V75" si="80">ROUNDDOWN(AVERAGE(T74:U75),1)</f>
        <v>0</v>
      </c>
      <c r="W75" s="516"/>
      <c r="X75" s="262">
        <v>0</v>
      </c>
      <c r="Y75" s="263"/>
      <c r="Z75" s="515">
        <f t="shared" ref="Z75" si="81">ROUNDDOWN(AVERAGE(X74:Y75),1)</f>
        <v>0</v>
      </c>
      <c r="AA75" s="516"/>
      <c r="AB75" s="497">
        <f t="shared" ref="AB75" si="82">ROUNDDOWN(IF(V75=0,0,Z75/V75*100),3)</f>
        <v>0</v>
      </c>
      <c r="AC75" s="498"/>
      <c r="AD75" s="262">
        <v>0</v>
      </c>
      <c r="AE75" s="263"/>
      <c r="AF75" s="515">
        <f t="shared" ref="AF75" si="83">ROUNDDOWN(AVERAGE(AD74:AE75),1)</f>
        <v>0</v>
      </c>
      <c r="AG75" s="516"/>
      <c r="AH75" s="513">
        <f t="shared" si="1"/>
        <v>0</v>
      </c>
      <c r="AI75" s="514"/>
      <c r="AJ75" s="515">
        <f t="shared" ref="AJ75" si="84">ROUNDDOWN(AVERAGE(AH74:AI75),1)</f>
        <v>0</v>
      </c>
      <c r="AK75" s="516"/>
      <c r="AL75" s="262">
        <v>0</v>
      </c>
      <c r="AM75" s="263"/>
      <c r="AN75" s="515">
        <f t="shared" ref="AN75" si="85">ROUNDDOWN(AVERAGE(AL74:AM75),1)</f>
        <v>0</v>
      </c>
      <c r="AO75" s="516"/>
      <c r="AP75" s="497">
        <f>ROUNDDOWN(IF(V75=0,0,AN75/V75*100),3)</f>
        <v>0</v>
      </c>
      <c r="AQ75" s="498"/>
      <c r="AR75" s="511" t="str">
        <f t="shared" ref="AR75" si="86">IF(ISBLANK(A74),"",ROUNDDOWN((V75-(AF75+AJ75+AN75))/V75,5)*100)</f>
        <v/>
      </c>
      <c r="AS75" s="512"/>
      <c r="AW75" s="473"/>
      <c r="AX75" s="75" t="s">
        <v>175</v>
      </c>
      <c r="AY75" s="91"/>
    </row>
    <row r="76" spans="1:51" ht="17.100000000000001" customHeight="1" x14ac:dyDescent="0.25">
      <c r="A76" s="359"/>
      <c r="B76" s="482">
        <v>15</v>
      </c>
      <c r="C76" s="480" t="str">
        <f>IFERROR(IF(VLOOKUP($AW76,'表２（地域間）（合計）'!$B$47:$AS$106,C$42,FALSE)="","",VLOOKUP($AW76,'表２（地域間）（合計）'!$B$47:$AS$106,C$42,FALSE)),"")</f>
        <v/>
      </c>
      <c r="D76" s="476" t="str">
        <f>IFERROR(IF(VLOOKUP($AW76,'表２（地域間）（合計）'!$B$47:$AS$106,D$42,FALSE)="","",VLOOKUP($AW76,'表２（地域間）（合計）'!$B$47:$AS$106,D$42,FALSE)),"")</f>
        <v/>
      </c>
      <c r="E76" s="477" t="str">
        <f>IFERROR(IF(VLOOKUP($AW76,'表２（地域間）（合計）'!$B$47:$AS$106,E$42,FALSE)="","",VLOOKUP($AW76,'表２（地域間）（合計）'!$B$47:$AS$106,E$42,FALSE)),"")</f>
        <v/>
      </c>
      <c r="F76" s="475" t="str">
        <f>IFERROR(IF(VLOOKUP($AW76,'表２（地域間）（合計）'!$B$47:$AS$106,F$42,FALSE)="","",VLOOKUP($AW76,'表２（地域間）（合計）'!$B$47:$AS$106,F$42,FALSE)),"")</f>
        <v/>
      </c>
      <c r="G76" s="475" t="str">
        <f>IFERROR(IF(VLOOKUP($AW76,'表２（地域間）（合計）'!$B$47:$AS$106,G$42,FALSE)="","",VLOOKUP($AW76,'表２（地域間）（合計）'!$B$47:$AS$106,G$42,FALSE)),"")</f>
        <v/>
      </c>
      <c r="H76" s="475" t="str">
        <f>IFERROR(IF(VLOOKUP($AW76,'表２（地域間）（合計）'!$B$47:$AS$106,H$42,FALSE)="","",VLOOKUP($AW76,'表２（地域間）（合計）'!$B$47:$AS$106,H$42,FALSE)),"")</f>
        <v/>
      </c>
      <c r="I76" s="475" t="str">
        <f>IFERROR(IF(VLOOKUP($AW76,'表２（地域間）（合計）'!$B$47:$AS$106,I$42,FALSE)="","",VLOOKUP($AW76,'表２（地域間）（合計）'!$B$47:$AS$106,I$42,FALSE)),"")</f>
        <v/>
      </c>
      <c r="J76" s="475" t="str">
        <f>IFERROR(IF(VLOOKUP($AW76,'表２（地域間）（合計）'!$B$47:$AS$106,J$42,FALSE)="","",VLOOKUP($AW76,'表２（地域間）（合計）'!$B$47:$AS$106,J$42,FALSE)),"")</f>
        <v/>
      </c>
      <c r="K76" s="475" t="str">
        <f>IFERROR(IF(VLOOKUP($AW76,'表２（地域間）（合計）'!$B$47:$AS$106,K$42,FALSE)="","",VLOOKUP($AW76,'表２（地域間）（合計）'!$B$47:$AS$106,K$42,FALSE)),"")</f>
        <v/>
      </c>
      <c r="L76" s="486" t="str">
        <f>IFERROR(IF(VLOOKUP($AW76,'表２（地域間）（合計）'!$B$47:$AS$106,L$42,FALSE)="","",VLOOKUP($AW76,'表２（地域間）（合計）'!$B$47:$AS$106,L$42,FALSE)),"")</f>
        <v/>
      </c>
      <c r="M76" s="259" t="s">
        <v>58</v>
      </c>
      <c r="N76" s="80">
        <v>0</v>
      </c>
      <c r="O76" s="259" t="s">
        <v>59</v>
      </c>
      <c r="P76" s="501" t="str">
        <f>IFERROR(IF(VLOOKUP($AW76,'表２（地域間）（合計）'!$B$47:$AS$106,P$42,FALSE)="","",VLOOKUP($AW76,'表２（地域間）（合計）'!$B$47:$AS$106,P$42,FALSE)),"")</f>
        <v/>
      </c>
      <c r="Q76" s="502" t="str">
        <f>IFERROR(IF(VLOOKUP($AW76,'表２（地域間）（合計）'!$B$47:$AS$106,Q$42,FALSE)="","",VLOOKUP($AW76,'表２（地域間）（合計）'!$B$47:$AS$106,Q$42,FALSE)),"")</f>
        <v/>
      </c>
      <c r="R76" s="505" t="e">
        <f>IF(N77="( )","人",ROUNDDOWN(N77*P76,1))</f>
        <v>#VALUE!</v>
      </c>
      <c r="S76" s="506"/>
      <c r="T76" s="509">
        <v>0</v>
      </c>
      <c r="U76" s="510"/>
      <c r="V76" s="488"/>
      <c r="W76" s="489"/>
      <c r="X76" s="266">
        <v>0</v>
      </c>
      <c r="Y76" s="267"/>
      <c r="Z76" s="488"/>
      <c r="AA76" s="489"/>
      <c r="AB76" s="490" t="s">
        <v>25</v>
      </c>
      <c r="AC76" s="491"/>
      <c r="AD76" s="266">
        <v>0</v>
      </c>
      <c r="AE76" s="267"/>
      <c r="AF76" s="488"/>
      <c r="AG76" s="489"/>
      <c r="AH76" s="499">
        <f t="shared" si="1"/>
        <v>0</v>
      </c>
      <c r="AI76" s="500"/>
      <c r="AJ76" s="488"/>
      <c r="AK76" s="489"/>
      <c r="AL76" s="266">
        <v>0</v>
      </c>
      <c r="AM76" s="267"/>
      <c r="AN76" s="488"/>
      <c r="AO76" s="489"/>
      <c r="AP76" s="490" t="s">
        <v>107</v>
      </c>
      <c r="AQ76" s="491"/>
      <c r="AR76" s="490" t="s">
        <v>25</v>
      </c>
      <c r="AS76" s="492"/>
      <c r="AW76" s="473"/>
      <c r="AX76" s="75" t="s">
        <v>174</v>
      </c>
      <c r="AY76" s="91"/>
    </row>
    <row r="77" spans="1:51" ht="17.100000000000001" customHeight="1" x14ac:dyDescent="0.25">
      <c r="A77" s="359"/>
      <c r="B77" s="483"/>
      <c r="C77" s="481"/>
      <c r="D77" s="478"/>
      <c r="E77" s="479"/>
      <c r="F77" s="475"/>
      <c r="G77" s="475"/>
      <c r="H77" s="475"/>
      <c r="I77" s="475"/>
      <c r="J77" s="475"/>
      <c r="K77" s="475"/>
      <c r="L77" s="487"/>
      <c r="M77" s="362"/>
      <c r="N77" s="38">
        <v>0</v>
      </c>
      <c r="O77" s="362"/>
      <c r="P77" s="503"/>
      <c r="Q77" s="504"/>
      <c r="R77" s="507"/>
      <c r="S77" s="508"/>
      <c r="T77" s="493">
        <v>0</v>
      </c>
      <c r="U77" s="494"/>
      <c r="V77" s="515">
        <f t="shared" ref="V77" si="87">ROUNDDOWN(AVERAGE(T76:U77),1)</f>
        <v>0</v>
      </c>
      <c r="W77" s="516"/>
      <c r="X77" s="262">
        <v>0</v>
      </c>
      <c r="Y77" s="263"/>
      <c r="Z77" s="515">
        <f t="shared" ref="Z77" si="88">ROUNDDOWN(AVERAGE(X76:Y77),1)</f>
        <v>0</v>
      </c>
      <c r="AA77" s="516"/>
      <c r="AB77" s="497">
        <f t="shared" ref="AB77" si="89">ROUNDDOWN(IF(V77=0,0,Z77/V77*100),3)</f>
        <v>0</v>
      </c>
      <c r="AC77" s="498"/>
      <c r="AD77" s="262">
        <v>0</v>
      </c>
      <c r="AE77" s="263"/>
      <c r="AF77" s="515">
        <f t="shared" ref="AF77" si="90">ROUNDDOWN(AVERAGE(AD76:AE77),1)</f>
        <v>0</v>
      </c>
      <c r="AG77" s="516"/>
      <c r="AH77" s="513">
        <f t="shared" si="1"/>
        <v>0</v>
      </c>
      <c r="AI77" s="514"/>
      <c r="AJ77" s="515">
        <f t="shared" ref="AJ77" si="91">ROUNDDOWN(AVERAGE(AH76:AI77),1)</f>
        <v>0</v>
      </c>
      <c r="AK77" s="516"/>
      <c r="AL77" s="262">
        <v>0</v>
      </c>
      <c r="AM77" s="263"/>
      <c r="AN77" s="515">
        <f t="shared" ref="AN77" si="92">ROUNDDOWN(AVERAGE(AL76:AM77),1)</f>
        <v>0</v>
      </c>
      <c r="AO77" s="516"/>
      <c r="AP77" s="497">
        <f>ROUNDDOWN(IF(V77=0,0,AN77/V77*100),3)</f>
        <v>0</v>
      </c>
      <c r="AQ77" s="498"/>
      <c r="AR77" s="511" t="str">
        <f t="shared" ref="AR77" si="93">IF(ISBLANK(A76),"",ROUNDDOWN((V77-(AF77+AJ77+AN77))/V77,5)*100)</f>
        <v/>
      </c>
      <c r="AS77" s="512"/>
      <c r="AW77" s="473"/>
      <c r="AX77" s="75" t="s">
        <v>175</v>
      </c>
      <c r="AY77" s="91"/>
    </row>
    <row r="78" spans="1:51" ht="17.100000000000001" customHeight="1" x14ac:dyDescent="0.25">
      <c r="A78" s="359"/>
      <c r="B78" s="482">
        <v>16</v>
      </c>
      <c r="C78" s="480" t="str">
        <f>IFERROR(IF(VLOOKUP($AW78,'表２（地域間）（合計）'!$B$47:$AS$106,C$42,FALSE)="","",VLOOKUP($AW78,'表２（地域間）（合計）'!$B$47:$AS$106,C$42,FALSE)),"")</f>
        <v/>
      </c>
      <c r="D78" s="476" t="str">
        <f>IFERROR(IF(VLOOKUP($AW78,'表２（地域間）（合計）'!$B$47:$AS$106,D$42,FALSE)="","",VLOOKUP($AW78,'表２（地域間）（合計）'!$B$47:$AS$106,D$42,FALSE)),"")</f>
        <v/>
      </c>
      <c r="E78" s="477" t="str">
        <f>IFERROR(IF(VLOOKUP($AW78,'表２（地域間）（合計）'!$B$47:$AS$106,E$42,FALSE)="","",VLOOKUP($AW78,'表２（地域間）（合計）'!$B$47:$AS$106,E$42,FALSE)),"")</f>
        <v/>
      </c>
      <c r="F78" s="475" t="str">
        <f>IFERROR(IF(VLOOKUP($AW78,'表２（地域間）（合計）'!$B$47:$AS$106,F$42,FALSE)="","",VLOOKUP($AW78,'表２（地域間）（合計）'!$B$47:$AS$106,F$42,FALSE)),"")</f>
        <v/>
      </c>
      <c r="G78" s="475" t="str">
        <f>IFERROR(IF(VLOOKUP($AW78,'表２（地域間）（合計）'!$B$47:$AS$106,G$42,FALSE)="","",VLOOKUP($AW78,'表２（地域間）（合計）'!$B$47:$AS$106,G$42,FALSE)),"")</f>
        <v/>
      </c>
      <c r="H78" s="475" t="str">
        <f>IFERROR(IF(VLOOKUP($AW78,'表２（地域間）（合計）'!$B$47:$AS$106,H$42,FALSE)="","",VLOOKUP($AW78,'表２（地域間）（合計）'!$B$47:$AS$106,H$42,FALSE)),"")</f>
        <v/>
      </c>
      <c r="I78" s="475" t="str">
        <f>IFERROR(IF(VLOOKUP($AW78,'表２（地域間）（合計）'!$B$47:$AS$106,I$42,FALSE)="","",VLOOKUP($AW78,'表２（地域間）（合計）'!$B$47:$AS$106,I$42,FALSE)),"")</f>
        <v/>
      </c>
      <c r="J78" s="475" t="str">
        <f>IFERROR(IF(VLOOKUP($AW78,'表２（地域間）（合計）'!$B$47:$AS$106,J$42,FALSE)="","",VLOOKUP($AW78,'表２（地域間）（合計）'!$B$47:$AS$106,J$42,FALSE)),"")</f>
        <v/>
      </c>
      <c r="K78" s="475" t="str">
        <f>IFERROR(IF(VLOOKUP($AW78,'表２（地域間）（合計）'!$B$47:$AS$106,K$42,FALSE)="","",VLOOKUP($AW78,'表２（地域間）（合計）'!$B$47:$AS$106,K$42,FALSE)),"")</f>
        <v/>
      </c>
      <c r="L78" s="486" t="str">
        <f>IFERROR(IF(VLOOKUP($AW78,'表２（地域間）（合計）'!$B$47:$AS$106,L$42,FALSE)="","",VLOOKUP($AW78,'表２（地域間）（合計）'!$B$47:$AS$106,L$42,FALSE)),"")</f>
        <v/>
      </c>
      <c r="M78" s="259" t="s">
        <v>58</v>
      </c>
      <c r="N78" s="80">
        <v>0</v>
      </c>
      <c r="O78" s="259" t="s">
        <v>59</v>
      </c>
      <c r="P78" s="501" t="str">
        <f>IFERROR(IF(VLOOKUP($AW78,'表２（地域間）（合計）'!$B$47:$AS$106,P$42,FALSE)="","",VLOOKUP($AW78,'表２（地域間）（合計）'!$B$47:$AS$106,P$42,FALSE)),"")</f>
        <v/>
      </c>
      <c r="Q78" s="502" t="str">
        <f>IFERROR(IF(VLOOKUP($AW78,'表２（地域間）（合計）'!$B$47:$AS$106,Q$42,FALSE)="","",VLOOKUP($AW78,'表２（地域間）（合計）'!$B$47:$AS$106,Q$42,FALSE)),"")</f>
        <v/>
      </c>
      <c r="R78" s="505" t="e">
        <f>IF(N79="( )","人",ROUNDDOWN(N79*P78,1))</f>
        <v>#VALUE!</v>
      </c>
      <c r="S78" s="506"/>
      <c r="T78" s="509">
        <v>0</v>
      </c>
      <c r="U78" s="510"/>
      <c r="V78" s="488"/>
      <c r="W78" s="489"/>
      <c r="X78" s="266">
        <v>0</v>
      </c>
      <c r="Y78" s="267"/>
      <c r="Z78" s="488"/>
      <c r="AA78" s="489"/>
      <c r="AB78" s="490" t="s">
        <v>25</v>
      </c>
      <c r="AC78" s="491"/>
      <c r="AD78" s="266">
        <v>0</v>
      </c>
      <c r="AE78" s="267"/>
      <c r="AF78" s="488"/>
      <c r="AG78" s="489"/>
      <c r="AH78" s="499">
        <f t="shared" si="1"/>
        <v>0</v>
      </c>
      <c r="AI78" s="500"/>
      <c r="AJ78" s="488"/>
      <c r="AK78" s="489"/>
      <c r="AL78" s="266">
        <v>0</v>
      </c>
      <c r="AM78" s="267"/>
      <c r="AN78" s="488"/>
      <c r="AO78" s="489"/>
      <c r="AP78" s="490" t="s">
        <v>107</v>
      </c>
      <c r="AQ78" s="491"/>
      <c r="AR78" s="490" t="s">
        <v>25</v>
      </c>
      <c r="AS78" s="492"/>
      <c r="AW78" s="473"/>
      <c r="AX78" s="75" t="s">
        <v>174</v>
      </c>
      <c r="AY78" s="91"/>
    </row>
    <row r="79" spans="1:51" ht="17.100000000000001" customHeight="1" x14ac:dyDescent="0.25">
      <c r="A79" s="359"/>
      <c r="B79" s="483"/>
      <c r="C79" s="481"/>
      <c r="D79" s="478"/>
      <c r="E79" s="479"/>
      <c r="F79" s="475"/>
      <c r="G79" s="475"/>
      <c r="H79" s="475"/>
      <c r="I79" s="475"/>
      <c r="J79" s="475"/>
      <c r="K79" s="475"/>
      <c r="L79" s="487"/>
      <c r="M79" s="362"/>
      <c r="N79" s="38">
        <v>0</v>
      </c>
      <c r="O79" s="362"/>
      <c r="P79" s="503"/>
      <c r="Q79" s="504"/>
      <c r="R79" s="507"/>
      <c r="S79" s="508"/>
      <c r="T79" s="493">
        <v>0</v>
      </c>
      <c r="U79" s="494"/>
      <c r="V79" s="515">
        <f t="shared" ref="V79" si="94">ROUNDDOWN(AVERAGE(T78:U79),1)</f>
        <v>0</v>
      </c>
      <c r="W79" s="516"/>
      <c r="X79" s="262">
        <v>0</v>
      </c>
      <c r="Y79" s="263"/>
      <c r="Z79" s="515">
        <f t="shared" ref="Z79" si="95">ROUNDDOWN(AVERAGE(X78:Y79),1)</f>
        <v>0</v>
      </c>
      <c r="AA79" s="516"/>
      <c r="AB79" s="497">
        <f t="shared" ref="AB79" si="96">ROUNDDOWN(IF(V79=0,0,Z79/V79*100),3)</f>
        <v>0</v>
      </c>
      <c r="AC79" s="498"/>
      <c r="AD79" s="262">
        <v>0</v>
      </c>
      <c r="AE79" s="263"/>
      <c r="AF79" s="515">
        <f t="shared" ref="AF79" si="97">ROUNDDOWN(AVERAGE(AD78:AE79),1)</f>
        <v>0</v>
      </c>
      <c r="AG79" s="516"/>
      <c r="AH79" s="513">
        <f t="shared" si="1"/>
        <v>0</v>
      </c>
      <c r="AI79" s="514"/>
      <c r="AJ79" s="515">
        <f t="shared" ref="AJ79" si="98">ROUNDDOWN(AVERAGE(AH78:AI79),1)</f>
        <v>0</v>
      </c>
      <c r="AK79" s="516"/>
      <c r="AL79" s="262">
        <v>0</v>
      </c>
      <c r="AM79" s="263"/>
      <c r="AN79" s="515">
        <f t="shared" ref="AN79" si="99">ROUNDDOWN(AVERAGE(AL78:AM79),1)</f>
        <v>0</v>
      </c>
      <c r="AO79" s="516"/>
      <c r="AP79" s="497">
        <f>ROUNDDOWN(IF(V79=0,0,AN79/V79*100),3)</f>
        <v>0</v>
      </c>
      <c r="AQ79" s="498"/>
      <c r="AR79" s="511" t="str">
        <f t="shared" ref="AR79" si="100">IF(ISBLANK(A78),"",ROUNDDOWN((V79-(AF79+AJ79+AN79))/V79,5)*100)</f>
        <v/>
      </c>
      <c r="AS79" s="512"/>
      <c r="AW79" s="473"/>
      <c r="AX79" s="75" t="s">
        <v>175</v>
      </c>
      <c r="AY79" s="91"/>
    </row>
    <row r="80" spans="1:51" ht="17.100000000000001" customHeight="1" x14ac:dyDescent="0.25">
      <c r="A80" s="359"/>
      <c r="B80" s="482">
        <v>17</v>
      </c>
      <c r="C80" s="480" t="str">
        <f>IFERROR(IF(VLOOKUP($AW80,'表２（地域間）（合計）'!$B$47:$AS$106,C$42,FALSE)="","",VLOOKUP($AW80,'表２（地域間）（合計）'!$B$47:$AS$106,C$42,FALSE)),"")</f>
        <v/>
      </c>
      <c r="D80" s="476" t="str">
        <f>IFERROR(IF(VLOOKUP($AW80,'表２（地域間）（合計）'!$B$47:$AS$106,D$42,FALSE)="","",VLOOKUP($AW80,'表２（地域間）（合計）'!$B$47:$AS$106,D$42,FALSE)),"")</f>
        <v/>
      </c>
      <c r="E80" s="477" t="str">
        <f>IFERROR(IF(VLOOKUP($AW80,'表２（地域間）（合計）'!$B$47:$AS$106,E$42,FALSE)="","",VLOOKUP($AW80,'表２（地域間）（合計）'!$B$47:$AS$106,E$42,FALSE)),"")</f>
        <v/>
      </c>
      <c r="F80" s="475" t="str">
        <f>IFERROR(IF(VLOOKUP($AW80,'表２（地域間）（合計）'!$B$47:$AS$106,F$42,FALSE)="","",VLOOKUP($AW80,'表２（地域間）（合計）'!$B$47:$AS$106,F$42,FALSE)),"")</f>
        <v/>
      </c>
      <c r="G80" s="475" t="str">
        <f>IFERROR(IF(VLOOKUP($AW80,'表２（地域間）（合計）'!$B$47:$AS$106,G$42,FALSE)="","",VLOOKUP($AW80,'表２（地域間）（合計）'!$B$47:$AS$106,G$42,FALSE)),"")</f>
        <v/>
      </c>
      <c r="H80" s="475" t="str">
        <f>IFERROR(IF(VLOOKUP($AW80,'表２（地域間）（合計）'!$B$47:$AS$106,H$42,FALSE)="","",VLOOKUP($AW80,'表２（地域間）（合計）'!$B$47:$AS$106,H$42,FALSE)),"")</f>
        <v/>
      </c>
      <c r="I80" s="475" t="str">
        <f>IFERROR(IF(VLOOKUP($AW80,'表２（地域間）（合計）'!$B$47:$AS$106,I$42,FALSE)="","",VLOOKUP($AW80,'表２（地域間）（合計）'!$B$47:$AS$106,I$42,FALSE)),"")</f>
        <v/>
      </c>
      <c r="J80" s="475" t="str">
        <f>IFERROR(IF(VLOOKUP($AW80,'表２（地域間）（合計）'!$B$47:$AS$106,J$42,FALSE)="","",VLOOKUP($AW80,'表２（地域間）（合計）'!$B$47:$AS$106,J$42,FALSE)),"")</f>
        <v/>
      </c>
      <c r="K80" s="475" t="str">
        <f>IFERROR(IF(VLOOKUP($AW80,'表２（地域間）（合計）'!$B$47:$AS$106,K$42,FALSE)="","",VLOOKUP($AW80,'表２（地域間）（合計）'!$B$47:$AS$106,K$42,FALSE)),"")</f>
        <v/>
      </c>
      <c r="L80" s="486" t="str">
        <f>IFERROR(IF(VLOOKUP($AW80,'表２（地域間）（合計）'!$B$47:$AS$106,L$42,FALSE)="","",VLOOKUP($AW80,'表２（地域間）（合計）'!$B$47:$AS$106,L$42,FALSE)),"")</f>
        <v/>
      </c>
      <c r="M80" s="259" t="s">
        <v>58</v>
      </c>
      <c r="N80" s="80">
        <v>0</v>
      </c>
      <c r="O80" s="259" t="s">
        <v>59</v>
      </c>
      <c r="P80" s="501" t="str">
        <f>IFERROR(IF(VLOOKUP($AW80,'表２（地域間）（合計）'!$B$47:$AS$106,P$42,FALSE)="","",VLOOKUP($AW80,'表２（地域間）（合計）'!$B$47:$AS$106,P$42,FALSE)),"")</f>
        <v/>
      </c>
      <c r="Q80" s="502" t="str">
        <f>IFERROR(IF(VLOOKUP($AW80,'表２（地域間）（合計）'!$B$47:$AS$106,Q$42,FALSE)="","",VLOOKUP($AW80,'表２（地域間）（合計）'!$B$47:$AS$106,Q$42,FALSE)),"")</f>
        <v/>
      </c>
      <c r="R80" s="505" t="e">
        <f>IF(N81="( )","人",ROUNDDOWN(N81*P80,1))</f>
        <v>#VALUE!</v>
      </c>
      <c r="S80" s="506"/>
      <c r="T80" s="509">
        <v>0</v>
      </c>
      <c r="U80" s="510"/>
      <c r="V80" s="488"/>
      <c r="W80" s="489"/>
      <c r="X80" s="266">
        <v>0</v>
      </c>
      <c r="Y80" s="267"/>
      <c r="Z80" s="488"/>
      <c r="AA80" s="489"/>
      <c r="AB80" s="490" t="s">
        <v>25</v>
      </c>
      <c r="AC80" s="491"/>
      <c r="AD80" s="266">
        <v>0</v>
      </c>
      <c r="AE80" s="267"/>
      <c r="AF80" s="488"/>
      <c r="AG80" s="489"/>
      <c r="AH80" s="499">
        <f t="shared" si="1"/>
        <v>0</v>
      </c>
      <c r="AI80" s="500"/>
      <c r="AJ80" s="488"/>
      <c r="AK80" s="489"/>
      <c r="AL80" s="266">
        <v>0</v>
      </c>
      <c r="AM80" s="267"/>
      <c r="AN80" s="488"/>
      <c r="AO80" s="489"/>
      <c r="AP80" s="490" t="s">
        <v>25</v>
      </c>
      <c r="AQ80" s="491"/>
      <c r="AR80" s="490" t="s">
        <v>25</v>
      </c>
      <c r="AS80" s="492"/>
      <c r="AW80" s="473"/>
      <c r="AX80" s="75" t="s">
        <v>174</v>
      </c>
      <c r="AY80" s="91"/>
    </row>
    <row r="81" spans="1:51" ht="17.100000000000001" customHeight="1" x14ac:dyDescent="0.25">
      <c r="A81" s="359"/>
      <c r="B81" s="483"/>
      <c r="C81" s="481"/>
      <c r="D81" s="478"/>
      <c r="E81" s="479"/>
      <c r="F81" s="475"/>
      <c r="G81" s="475"/>
      <c r="H81" s="475"/>
      <c r="I81" s="475"/>
      <c r="J81" s="475"/>
      <c r="K81" s="475"/>
      <c r="L81" s="487"/>
      <c r="M81" s="362"/>
      <c r="N81" s="38">
        <v>0</v>
      </c>
      <c r="O81" s="362"/>
      <c r="P81" s="503"/>
      <c r="Q81" s="504"/>
      <c r="R81" s="507"/>
      <c r="S81" s="508"/>
      <c r="T81" s="493">
        <v>0</v>
      </c>
      <c r="U81" s="494"/>
      <c r="V81" s="515">
        <f t="shared" ref="V81" si="101">ROUNDDOWN(AVERAGE(T80:U81),1)</f>
        <v>0</v>
      </c>
      <c r="W81" s="516"/>
      <c r="X81" s="262">
        <v>0</v>
      </c>
      <c r="Y81" s="263"/>
      <c r="Z81" s="515">
        <f t="shared" ref="Z81" si="102">ROUNDDOWN(AVERAGE(X80:Y81),1)</f>
        <v>0</v>
      </c>
      <c r="AA81" s="516"/>
      <c r="AB81" s="497">
        <f t="shared" ref="AB81" si="103">ROUNDDOWN(IF(V81=0,0,Z81/V81*100),3)</f>
        <v>0</v>
      </c>
      <c r="AC81" s="498"/>
      <c r="AD81" s="262">
        <v>0</v>
      </c>
      <c r="AE81" s="263"/>
      <c r="AF81" s="515">
        <f t="shared" ref="AF81" si="104">ROUNDDOWN(AVERAGE(AD80:AE81),1)</f>
        <v>0</v>
      </c>
      <c r="AG81" s="516"/>
      <c r="AH81" s="513">
        <f t="shared" si="1"/>
        <v>0</v>
      </c>
      <c r="AI81" s="514"/>
      <c r="AJ81" s="515">
        <f t="shared" ref="AJ81" si="105">ROUNDDOWN(AVERAGE(AH80:AI81),1)</f>
        <v>0</v>
      </c>
      <c r="AK81" s="516"/>
      <c r="AL81" s="262">
        <v>0</v>
      </c>
      <c r="AM81" s="263"/>
      <c r="AN81" s="515">
        <f t="shared" ref="AN81" si="106">ROUNDDOWN(AVERAGE(AL80:AM81),1)</f>
        <v>0</v>
      </c>
      <c r="AO81" s="516"/>
      <c r="AP81" s="497">
        <f>ROUNDDOWN(IF(V81=0,0,AN81/V81*100),3)</f>
        <v>0</v>
      </c>
      <c r="AQ81" s="498"/>
      <c r="AR81" s="511" t="str">
        <f t="shared" ref="AR81" si="107">IF(ISBLANK(A80),"",ROUNDDOWN((V81-(AF81+AJ81+AN81))/V81,5)*100)</f>
        <v/>
      </c>
      <c r="AS81" s="512"/>
      <c r="AW81" s="473"/>
      <c r="AX81" s="75" t="s">
        <v>175</v>
      </c>
      <c r="AY81" s="91"/>
    </row>
    <row r="82" spans="1:51" ht="17.100000000000001" customHeight="1" x14ac:dyDescent="0.25">
      <c r="A82" s="359"/>
      <c r="B82" s="482">
        <v>18</v>
      </c>
      <c r="C82" s="480" t="str">
        <f>IFERROR(IF(VLOOKUP($AW82,'表２（地域間）（合計）'!$B$47:$AS$106,C$42,FALSE)="","",VLOOKUP($AW82,'表２（地域間）（合計）'!$B$47:$AS$106,C$42,FALSE)),"")</f>
        <v/>
      </c>
      <c r="D82" s="476" t="str">
        <f>IFERROR(IF(VLOOKUP($AW82,'表２（地域間）（合計）'!$B$47:$AS$106,D$42,FALSE)="","",VLOOKUP($AW82,'表２（地域間）（合計）'!$B$47:$AS$106,D$42,FALSE)),"")</f>
        <v/>
      </c>
      <c r="E82" s="477" t="str">
        <f>IFERROR(IF(VLOOKUP($AW82,'表２（地域間）（合計）'!$B$47:$AS$106,E$42,FALSE)="","",VLOOKUP($AW82,'表２（地域間）（合計）'!$B$47:$AS$106,E$42,FALSE)),"")</f>
        <v/>
      </c>
      <c r="F82" s="475" t="str">
        <f>IFERROR(IF(VLOOKUP($AW82,'表２（地域間）（合計）'!$B$47:$AS$106,F$42,FALSE)="","",VLOOKUP($AW82,'表２（地域間）（合計）'!$B$47:$AS$106,F$42,FALSE)),"")</f>
        <v/>
      </c>
      <c r="G82" s="475" t="str">
        <f>IFERROR(IF(VLOOKUP($AW82,'表２（地域間）（合計）'!$B$47:$AS$106,G$42,FALSE)="","",VLOOKUP($AW82,'表２（地域間）（合計）'!$B$47:$AS$106,G$42,FALSE)),"")</f>
        <v/>
      </c>
      <c r="H82" s="475" t="str">
        <f>IFERROR(IF(VLOOKUP($AW82,'表２（地域間）（合計）'!$B$47:$AS$106,H$42,FALSE)="","",VLOOKUP($AW82,'表２（地域間）（合計）'!$B$47:$AS$106,H$42,FALSE)),"")</f>
        <v/>
      </c>
      <c r="I82" s="475" t="str">
        <f>IFERROR(IF(VLOOKUP($AW82,'表２（地域間）（合計）'!$B$47:$AS$106,I$42,FALSE)="","",VLOOKUP($AW82,'表２（地域間）（合計）'!$B$47:$AS$106,I$42,FALSE)),"")</f>
        <v/>
      </c>
      <c r="J82" s="475" t="str">
        <f>IFERROR(IF(VLOOKUP($AW82,'表２（地域間）（合計）'!$B$47:$AS$106,J$42,FALSE)="","",VLOOKUP($AW82,'表２（地域間）（合計）'!$B$47:$AS$106,J$42,FALSE)),"")</f>
        <v/>
      </c>
      <c r="K82" s="475" t="str">
        <f>IFERROR(IF(VLOOKUP($AW82,'表２（地域間）（合計）'!$B$47:$AS$106,K$42,FALSE)="","",VLOOKUP($AW82,'表２（地域間）（合計）'!$B$47:$AS$106,K$42,FALSE)),"")</f>
        <v/>
      </c>
      <c r="L82" s="486" t="str">
        <f>IFERROR(IF(VLOOKUP($AW82,'表２（地域間）（合計）'!$B$47:$AS$106,L$42,FALSE)="","",VLOOKUP($AW82,'表２（地域間）（合計）'!$B$47:$AS$106,L$42,FALSE)),"")</f>
        <v/>
      </c>
      <c r="M82" s="259" t="s">
        <v>58</v>
      </c>
      <c r="N82" s="80">
        <v>0</v>
      </c>
      <c r="O82" s="259" t="s">
        <v>59</v>
      </c>
      <c r="P82" s="501" t="str">
        <f>IFERROR(IF(VLOOKUP($AW82,'表２（地域間）（合計）'!$B$47:$AS$106,P$42,FALSE)="","",VLOOKUP($AW82,'表２（地域間）（合計）'!$B$47:$AS$106,P$42,FALSE)),"")</f>
        <v/>
      </c>
      <c r="Q82" s="502" t="str">
        <f>IFERROR(IF(VLOOKUP($AW82,'表２（地域間）（合計）'!$B$47:$AS$106,Q$42,FALSE)="","",VLOOKUP($AW82,'表２（地域間）（合計）'!$B$47:$AS$106,Q$42,FALSE)),"")</f>
        <v/>
      </c>
      <c r="R82" s="505" t="e">
        <f>IF(N83="( )","人",ROUNDDOWN(N83*P82,1))</f>
        <v>#VALUE!</v>
      </c>
      <c r="S82" s="506"/>
      <c r="T82" s="509">
        <v>0</v>
      </c>
      <c r="U82" s="510"/>
      <c r="V82" s="488"/>
      <c r="W82" s="489"/>
      <c r="X82" s="266">
        <v>0</v>
      </c>
      <c r="Y82" s="267"/>
      <c r="Z82" s="488"/>
      <c r="AA82" s="489"/>
      <c r="AB82" s="490" t="s">
        <v>25</v>
      </c>
      <c r="AC82" s="491"/>
      <c r="AD82" s="266">
        <v>0</v>
      </c>
      <c r="AE82" s="267"/>
      <c r="AF82" s="488"/>
      <c r="AG82" s="489"/>
      <c r="AH82" s="499">
        <f t="shared" si="1"/>
        <v>0</v>
      </c>
      <c r="AI82" s="500"/>
      <c r="AJ82" s="488"/>
      <c r="AK82" s="489"/>
      <c r="AL82" s="266">
        <v>0</v>
      </c>
      <c r="AM82" s="267"/>
      <c r="AN82" s="488"/>
      <c r="AO82" s="489"/>
      <c r="AP82" s="490" t="s">
        <v>107</v>
      </c>
      <c r="AQ82" s="491"/>
      <c r="AR82" s="490" t="s">
        <v>25</v>
      </c>
      <c r="AS82" s="492"/>
      <c r="AW82" s="473"/>
      <c r="AX82" s="75" t="s">
        <v>174</v>
      </c>
      <c r="AY82" s="91"/>
    </row>
    <row r="83" spans="1:51" ht="17.100000000000001" customHeight="1" x14ac:dyDescent="0.25">
      <c r="A83" s="359"/>
      <c r="B83" s="483"/>
      <c r="C83" s="481"/>
      <c r="D83" s="478"/>
      <c r="E83" s="479"/>
      <c r="F83" s="475"/>
      <c r="G83" s="475"/>
      <c r="H83" s="475"/>
      <c r="I83" s="475"/>
      <c r="J83" s="475"/>
      <c r="K83" s="475"/>
      <c r="L83" s="487"/>
      <c r="M83" s="362"/>
      <c r="N83" s="38">
        <v>0</v>
      </c>
      <c r="O83" s="362"/>
      <c r="P83" s="503"/>
      <c r="Q83" s="504"/>
      <c r="R83" s="507"/>
      <c r="S83" s="508"/>
      <c r="T83" s="493">
        <v>0</v>
      </c>
      <c r="U83" s="494"/>
      <c r="V83" s="515">
        <f t="shared" ref="V83" si="108">ROUNDDOWN(AVERAGE(T82:U83),1)</f>
        <v>0</v>
      </c>
      <c r="W83" s="516"/>
      <c r="X83" s="262">
        <v>0</v>
      </c>
      <c r="Y83" s="263"/>
      <c r="Z83" s="515">
        <f t="shared" ref="Z83" si="109">ROUNDDOWN(AVERAGE(X82:Y83),1)</f>
        <v>0</v>
      </c>
      <c r="AA83" s="516"/>
      <c r="AB83" s="497">
        <f t="shared" ref="AB83" si="110">ROUNDDOWN(IF(V83=0,0,Z83/V83*100),3)</f>
        <v>0</v>
      </c>
      <c r="AC83" s="498"/>
      <c r="AD83" s="262">
        <v>0</v>
      </c>
      <c r="AE83" s="263"/>
      <c r="AF83" s="515">
        <f t="shared" ref="AF83" si="111">ROUNDDOWN(AVERAGE(AD82:AE83),1)</f>
        <v>0</v>
      </c>
      <c r="AG83" s="516"/>
      <c r="AH83" s="513">
        <f t="shared" si="1"/>
        <v>0</v>
      </c>
      <c r="AI83" s="514"/>
      <c r="AJ83" s="515">
        <f t="shared" ref="AJ83" si="112">ROUNDDOWN(AVERAGE(AH82:AI83),1)</f>
        <v>0</v>
      </c>
      <c r="AK83" s="516"/>
      <c r="AL83" s="262">
        <v>0</v>
      </c>
      <c r="AM83" s="263"/>
      <c r="AN83" s="515">
        <f t="shared" ref="AN83" si="113">ROUNDDOWN(AVERAGE(AL82:AM83),1)</f>
        <v>0</v>
      </c>
      <c r="AO83" s="516"/>
      <c r="AP83" s="497">
        <f>ROUNDDOWN(IF(V83=0,0,AN83/V83*100),3)</f>
        <v>0</v>
      </c>
      <c r="AQ83" s="498"/>
      <c r="AR83" s="511" t="str">
        <f t="shared" ref="AR83" si="114">IF(ISBLANK(A82),"",ROUNDDOWN((V83-(AF83+AJ83+AN83))/V83,5)*100)</f>
        <v/>
      </c>
      <c r="AS83" s="512"/>
      <c r="AW83" s="473"/>
      <c r="AX83" s="75" t="s">
        <v>175</v>
      </c>
      <c r="AY83" s="91"/>
    </row>
    <row r="84" spans="1:51" ht="17.100000000000001" customHeight="1" x14ac:dyDescent="0.25">
      <c r="A84" s="359"/>
      <c r="B84" s="482">
        <v>19</v>
      </c>
      <c r="C84" s="480" t="str">
        <f>IFERROR(IF(VLOOKUP($AW84,'表２（地域間）（合計）'!$B$47:$AS$106,C$42,FALSE)="","",VLOOKUP($AW84,'表２（地域間）（合計）'!$B$47:$AS$106,C$42,FALSE)),"")</f>
        <v/>
      </c>
      <c r="D84" s="476" t="str">
        <f>IFERROR(IF(VLOOKUP($AW84,'表２（地域間）（合計）'!$B$47:$AS$106,D$42,FALSE)="","",VLOOKUP($AW84,'表２（地域間）（合計）'!$B$47:$AS$106,D$42,FALSE)),"")</f>
        <v/>
      </c>
      <c r="E84" s="477" t="str">
        <f>IFERROR(IF(VLOOKUP($AW84,'表２（地域間）（合計）'!$B$47:$AS$106,E$42,FALSE)="","",VLOOKUP($AW84,'表２（地域間）（合計）'!$B$47:$AS$106,E$42,FALSE)),"")</f>
        <v/>
      </c>
      <c r="F84" s="475" t="str">
        <f>IFERROR(IF(VLOOKUP($AW84,'表２（地域間）（合計）'!$B$47:$AS$106,F$42,FALSE)="","",VLOOKUP($AW84,'表２（地域間）（合計）'!$B$47:$AS$106,F$42,FALSE)),"")</f>
        <v/>
      </c>
      <c r="G84" s="475" t="str">
        <f>IFERROR(IF(VLOOKUP($AW84,'表２（地域間）（合計）'!$B$47:$AS$106,G$42,FALSE)="","",VLOOKUP($AW84,'表２（地域間）（合計）'!$B$47:$AS$106,G$42,FALSE)),"")</f>
        <v/>
      </c>
      <c r="H84" s="475" t="str">
        <f>IFERROR(IF(VLOOKUP($AW84,'表２（地域間）（合計）'!$B$47:$AS$106,H$42,FALSE)="","",VLOOKUP($AW84,'表２（地域間）（合計）'!$B$47:$AS$106,H$42,FALSE)),"")</f>
        <v/>
      </c>
      <c r="I84" s="475" t="str">
        <f>IFERROR(IF(VLOOKUP($AW84,'表２（地域間）（合計）'!$B$47:$AS$106,I$42,FALSE)="","",VLOOKUP($AW84,'表２（地域間）（合計）'!$B$47:$AS$106,I$42,FALSE)),"")</f>
        <v/>
      </c>
      <c r="J84" s="475" t="str">
        <f>IFERROR(IF(VLOOKUP($AW84,'表２（地域間）（合計）'!$B$47:$AS$106,J$42,FALSE)="","",VLOOKUP($AW84,'表２（地域間）（合計）'!$B$47:$AS$106,J$42,FALSE)),"")</f>
        <v/>
      </c>
      <c r="K84" s="475" t="str">
        <f>IFERROR(IF(VLOOKUP($AW84,'表２（地域間）（合計）'!$B$47:$AS$106,K$42,FALSE)="","",VLOOKUP($AW84,'表２（地域間）（合計）'!$B$47:$AS$106,K$42,FALSE)),"")</f>
        <v/>
      </c>
      <c r="L84" s="486" t="str">
        <f>IFERROR(IF(VLOOKUP($AW84,'表２（地域間）（合計）'!$B$47:$AS$106,L$42,FALSE)="","",VLOOKUP($AW84,'表２（地域間）（合計）'!$B$47:$AS$106,L$42,FALSE)),"")</f>
        <v/>
      </c>
      <c r="M84" s="259" t="s">
        <v>58</v>
      </c>
      <c r="N84" s="80">
        <v>0</v>
      </c>
      <c r="O84" s="259" t="s">
        <v>59</v>
      </c>
      <c r="P84" s="501" t="str">
        <f>IFERROR(IF(VLOOKUP($AW84,'表２（地域間）（合計）'!$B$47:$AS$106,P$42,FALSE)="","",VLOOKUP($AW84,'表２（地域間）（合計）'!$B$47:$AS$106,P$42,FALSE)),"")</f>
        <v/>
      </c>
      <c r="Q84" s="502" t="str">
        <f>IFERROR(IF(VLOOKUP($AW84,'表２（地域間）（合計）'!$B$47:$AS$106,Q$42,FALSE)="","",VLOOKUP($AW84,'表２（地域間）（合計）'!$B$47:$AS$106,Q$42,FALSE)),"")</f>
        <v/>
      </c>
      <c r="R84" s="505" t="e">
        <f>IF(N85="( )","人",ROUNDDOWN(N85*P84,1))</f>
        <v>#VALUE!</v>
      </c>
      <c r="S84" s="506"/>
      <c r="T84" s="509">
        <v>0</v>
      </c>
      <c r="U84" s="510"/>
      <c r="V84" s="488"/>
      <c r="W84" s="489"/>
      <c r="X84" s="266">
        <v>0</v>
      </c>
      <c r="Y84" s="267"/>
      <c r="Z84" s="488"/>
      <c r="AA84" s="489"/>
      <c r="AB84" s="490" t="s">
        <v>25</v>
      </c>
      <c r="AC84" s="491"/>
      <c r="AD84" s="266">
        <v>0</v>
      </c>
      <c r="AE84" s="267"/>
      <c r="AF84" s="488"/>
      <c r="AG84" s="489"/>
      <c r="AH84" s="499">
        <f t="shared" si="1"/>
        <v>0</v>
      </c>
      <c r="AI84" s="500"/>
      <c r="AJ84" s="488"/>
      <c r="AK84" s="489"/>
      <c r="AL84" s="266">
        <v>0</v>
      </c>
      <c r="AM84" s="267"/>
      <c r="AN84" s="488"/>
      <c r="AO84" s="489"/>
      <c r="AP84" s="490" t="s">
        <v>107</v>
      </c>
      <c r="AQ84" s="491"/>
      <c r="AR84" s="490" t="s">
        <v>25</v>
      </c>
      <c r="AS84" s="492"/>
      <c r="AW84" s="473"/>
      <c r="AX84" s="75" t="s">
        <v>174</v>
      </c>
      <c r="AY84" s="91"/>
    </row>
    <row r="85" spans="1:51" ht="17.100000000000001" customHeight="1" x14ac:dyDescent="0.25">
      <c r="A85" s="359"/>
      <c r="B85" s="483"/>
      <c r="C85" s="481"/>
      <c r="D85" s="478"/>
      <c r="E85" s="479"/>
      <c r="F85" s="475"/>
      <c r="G85" s="475"/>
      <c r="H85" s="475"/>
      <c r="I85" s="475"/>
      <c r="J85" s="475"/>
      <c r="K85" s="475"/>
      <c r="L85" s="487"/>
      <c r="M85" s="362"/>
      <c r="N85" s="38">
        <v>0</v>
      </c>
      <c r="O85" s="362"/>
      <c r="P85" s="503"/>
      <c r="Q85" s="504"/>
      <c r="R85" s="507"/>
      <c r="S85" s="508"/>
      <c r="T85" s="493">
        <v>0</v>
      </c>
      <c r="U85" s="494"/>
      <c r="V85" s="515">
        <f t="shared" ref="V85" si="115">ROUNDDOWN(AVERAGE(T84:U85),1)</f>
        <v>0</v>
      </c>
      <c r="W85" s="516"/>
      <c r="X85" s="262">
        <v>0</v>
      </c>
      <c r="Y85" s="263"/>
      <c r="Z85" s="515">
        <f t="shared" ref="Z85" si="116">ROUNDDOWN(AVERAGE(X84:Y85),1)</f>
        <v>0</v>
      </c>
      <c r="AA85" s="516"/>
      <c r="AB85" s="497">
        <f t="shared" ref="AB85" si="117">ROUNDDOWN(IF(V85=0,0,Z85/V85*100),3)</f>
        <v>0</v>
      </c>
      <c r="AC85" s="498"/>
      <c r="AD85" s="262">
        <v>0</v>
      </c>
      <c r="AE85" s="263"/>
      <c r="AF85" s="515">
        <f t="shared" ref="AF85" si="118">ROUNDDOWN(AVERAGE(AD84:AE85),1)</f>
        <v>0</v>
      </c>
      <c r="AG85" s="516"/>
      <c r="AH85" s="513">
        <f t="shared" si="1"/>
        <v>0</v>
      </c>
      <c r="AI85" s="514"/>
      <c r="AJ85" s="515">
        <f t="shared" ref="AJ85" si="119">ROUNDDOWN(AVERAGE(AH84:AI85),1)</f>
        <v>0</v>
      </c>
      <c r="AK85" s="516"/>
      <c r="AL85" s="262">
        <v>0</v>
      </c>
      <c r="AM85" s="263"/>
      <c r="AN85" s="515">
        <f t="shared" ref="AN85" si="120">ROUNDDOWN(AVERAGE(AL84:AM85),1)</f>
        <v>0</v>
      </c>
      <c r="AO85" s="516"/>
      <c r="AP85" s="497">
        <f>ROUNDDOWN(IF(V85=0,0,AN85/V85*100),3)</f>
        <v>0</v>
      </c>
      <c r="AQ85" s="498"/>
      <c r="AR85" s="511" t="str">
        <f t="shared" ref="AR85" si="121">IF(ISBLANK(A84),"",ROUNDDOWN((V85-(AF85+AJ85+AN85))/V85,5)*100)</f>
        <v/>
      </c>
      <c r="AS85" s="512"/>
      <c r="AW85" s="473"/>
      <c r="AX85" s="75" t="s">
        <v>175</v>
      </c>
      <c r="AY85" s="91"/>
    </row>
    <row r="86" spans="1:51" ht="17.100000000000001" customHeight="1" x14ac:dyDescent="0.25">
      <c r="A86" s="359"/>
      <c r="B86" s="482">
        <v>20</v>
      </c>
      <c r="C86" s="480" t="str">
        <f>IFERROR(IF(VLOOKUP($AW86,'表２（地域間）（合計）'!$B$47:$AS$106,C$42,FALSE)="","",VLOOKUP($AW86,'表２（地域間）（合計）'!$B$47:$AS$106,C$42,FALSE)),"")</f>
        <v/>
      </c>
      <c r="D86" s="476" t="str">
        <f>IFERROR(IF(VLOOKUP($AW86,'表２（地域間）（合計）'!$B$47:$AS$106,D$42,FALSE)="","",VLOOKUP($AW86,'表２（地域間）（合計）'!$B$47:$AS$106,D$42,FALSE)),"")</f>
        <v/>
      </c>
      <c r="E86" s="477" t="str">
        <f>IFERROR(IF(VLOOKUP($AW86,'表２（地域間）（合計）'!$B$47:$AS$106,E$42,FALSE)="","",VLOOKUP($AW86,'表２（地域間）（合計）'!$B$47:$AS$106,E$42,FALSE)),"")</f>
        <v/>
      </c>
      <c r="F86" s="475" t="str">
        <f>IFERROR(IF(VLOOKUP($AW86,'表２（地域間）（合計）'!$B$47:$AS$106,F$42,FALSE)="","",VLOOKUP($AW86,'表２（地域間）（合計）'!$B$47:$AS$106,F$42,FALSE)),"")</f>
        <v/>
      </c>
      <c r="G86" s="475" t="str">
        <f>IFERROR(IF(VLOOKUP($AW86,'表２（地域間）（合計）'!$B$47:$AS$106,G$42,FALSE)="","",VLOOKUP($AW86,'表２（地域間）（合計）'!$B$47:$AS$106,G$42,FALSE)),"")</f>
        <v/>
      </c>
      <c r="H86" s="475" t="str">
        <f>IFERROR(IF(VLOOKUP($AW86,'表２（地域間）（合計）'!$B$47:$AS$106,H$42,FALSE)="","",VLOOKUP($AW86,'表２（地域間）（合計）'!$B$47:$AS$106,H$42,FALSE)),"")</f>
        <v/>
      </c>
      <c r="I86" s="475" t="str">
        <f>IFERROR(IF(VLOOKUP($AW86,'表２（地域間）（合計）'!$B$47:$AS$106,I$42,FALSE)="","",VLOOKUP($AW86,'表２（地域間）（合計）'!$B$47:$AS$106,I$42,FALSE)),"")</f>
        <v/>
      </c>
      <c r="J86" s="475" t="str">
        <f>IFERROR(IF(VLOOKUP($AW86,'表２（地域間）（合計）'!$B$47:$AS$106,J$42,FALSE)="","",VLOOKUP($AW86,'表２（地域間）（合計）'!$B$47:$AS$106,J$42,FALSE)),"")</f>
        <v/>
      </c>
      <c r="K86" s="475" t="str">
        <f>IFERROR(IF(VLOOKUP($AW86,'表２（地域間）（合計）'!$B$47:$AS$106,K$42,FALSE)="","",VLOOKUP($AW86,'表２（地域間）（合計）'!$B$47:$AS$106,K$42,FALSE)),"")</f>
        <v/>
      </c>
      <c r="L86" s="486" t="str">
        <f>IFERROR(IF(VLOOKUP($AW86,'表２（地域間）（合計）'!$B$47:$AS$106,L$42,FALSE)="","",VLOOKUP($AW86,'表２（地域間）（合計）'!$B$47:$AS$106,L$42,FALSE)),"")</f>
        <v/>
      </c>
      <c r="M86" s="259" t="s">
        <v>58</v>
      </c>
      <c r="N86" s="80">
        <v>0</v>
      </c>
      <c r="O86" s="259" t="s">
        <v>59</v>
      </c>
      <c r="P86" s="501" t="str">
        <f>IFERROR(IF(VLOOKUP($AW86,'表２（地域間）（合計）'!$B$47:$AS$106,P$42,FALSE)="","",VLOOKUP($AW86,'表２（地域間）（合計）'!$B$47:$AS$106,P$42,FALSE)),"")</f>
        <v/>
      </c>
      <c r="Q86" s="502" t="str">
        <f>IFERROR(IF(VLOOKUP($AW86,'表２（地域間）（合計）'!$B$47:$AS$106,Q$42,FALSE)="","",VLOOKUP($AW86,'表２（地域間）（合計）'!$B$47:$AS$106,Q$42,FALSE)),"")</f>
        <v/>
      </c>
      <c r="R86" s="505" t="e">
        <f>IF(N87="( )","人",ROUNDDOWN(N87*P86,1))</f>
        <v>#VALUE!</v>
      </c>
      <c r="S86" s="506"/>
      <c r="T86" s="509">
        <v>0</v>
      </c>
      <c r="U86" s="510"/>
      <c r="V86" s="488"/>
      <c r="W86" s="489"/>
      <c r="X86" s="266">
        <v>0</v>
      </c>
      <c r="Y86" s="267"/>
      <c r="Z86" s="488"/>
      <c r="AA86" s="489"/>
      <c r="AB86" s="490" t="s">
        <v>25</v>
      </c>
      <c r="AC86" s="491"/>
      <c r="AD86" s="266">
        <v>0</v>
      </c>
      <c r="AE86" s="267"/>
      <c r="AF86" s="488"/>
      <c r="AG86" s="489"/>
      <c r="AH86" s="499">
        <f t="shared" si="1"/>
        <v>0</v>
      </c>
      <c r="AI86" s="500"/>
      <c r="AJ86" s="488"/>
      <c r="AK86" s="489"/>
      <c r="AL86" s="266">
        <v>0</v>
      </c>
      <c r="AM86" s="267"/>
      <c r="AN86" s="488"/>
      <c r="AO86" s="489"/>
      <c r="AP86" s="490" t="s">
        <v>107</v>
      </c>
      <c r="AQ86" s="491"/>
      <c r="AR86" s="490" t="s">
        <v>25</v>
      </c>
      <c r="AS86" s="492"/>
      <c r="AW86" s="473"/>
      <c r="AX86" s="75" t="s">
        <v>174</v>
      </c>
      <c r="AY86" s="91"/>
    </row>
    <row r="87" spans="1:51" ht="17.100000000000001" customHeight="1" x14ac:dyDescent="0.25">
      <c r="A87" s="359"/>
      <c r="B87" s="483"/>
      <c r="C87" s="481"/>
      <c r="D87" s="478"/>
      <c r="E87" s="479"/>
      <c r="F87" s="475"/>
      <c r="G87" s="475"/>
      <c r="H87" s="475"/>
      <c r="I87" s="475"/>
      <c r="J87" s="475"/>
      <c r="K87" s="475"/>
      <c r="L87" s="487"/>
      <c r="M87" s="362"/>
      <c r="N87" s="38">
        <v>0</v>
      </c>
      <c r="O87" s="362"/>
      <c r="P87" s="503"/>
      <c r="Q87" s="504"/>
      <c r="R87" s="507"/>
      <c r="S87" s="508"/>
      <c r="T87" s="493">
        <v>0</v>
      </c>
      <c r="U87" s="494"/>
      <c r="V87" s="515">
        <f t="shared" ref="V87" si="122">ROUNDDOWN(AVERAGE(T86:U87),1)</f>
        <v>0</v>
      </c>
      <c r="W87" s="516"/>
      <c r="X87" s="262">
        <v>0</v>
      </c>
      <c r="Y87" s="263"/>
      <c r="Z87" s="515">
        <f t="shared" ref="Z87" si="123">ROUNDDOWN(AVERAGE(X86:Y87),1)</f>
        <v>0</v>
      </c>
      <c r="AA87" s="516"/>
      <c r="AB87" s="497">
        <f t="shared" ref="AB87" si="124">ROUNDDOWN(IF(V87=0,0,Z87/V87*100),3)</f>
        <v>0</v>
      </c>
      <c r="AC87" s="498"/>
      <c r="AD87" s="262">
        <v>0</v>
      </c>
      <c r="AE87" s="263"/>
      <c r="AF87" s="515">
        <f t="shared" ref="AF87" si="125">ROUNDDOWN(AVERAGE(AD86:AE87),1)</f>
        <v>0</v>
      </c>
      <c r="AG87" s="516"/>
      <c r="AH87" s="513">
        <f t="shared" si="1"/>
        <v>0</v>
      </c>
      <c r="AI87" s="514"/>
      <c r="AJ87" s="515">
        <f t="shared" ref="AJ87" si="126">ROUNDDOWN(AVERAGE(AH86:AI87),1)</f>
        <v>0</v>
      </c>
      <c r="AK87" s="516"/>
      <c r="AL87" s="262">
        <v>0</v>
      </c>
      <c r="AM87" s="263"/>
      <c r="AN87" s="515">
        <f t="shared" ref="AN87" si="127">ROUNDDOWN(AVERAGE(AL86:AM87),1)</f>
        <v>0</v>
      </c>
      <c r="AO87" s="516"/>
      <c r="AP87" s="497">
        <f>ROUNDDOWN(IF(V87=0,0,AN87/V87*100),3)</f>
        <v>0</v>
      </c>
      <c r="AQ87" s="498"/>
      <c r="AR87" s="511" t="str">
        <f t="shared" ref="AR87" si="128">IF(ISBLANK(A86),"",ROUNDDOWN((V87-(AF87+AJ87+AN87))/V87,5)*100)</f>
        <v/>
      </c>
      <c r="AS87" s="512"/>
      <c r="AW87" s="473"/>
      <c r="AX87" s="75" t="s">
        <v>175</v>
      </c>
      <c r="AY87" s="91"/>
    </row>
    <row r="88" spans="1:51" ht="17.100000000000001" customHeight="1" x14ac:dyDescent="0.25">
      <c r="A88" s="359"/>
      <c r="B88" s="482">
        <v>21</v>
      </c>
      <c r="C88" s="480" t="str">
        <f>IFERROR(IF(VLOOKUP($AW88,'表２（地域間）（合計）'!$B$47:$AS$106,C$42,FALSE)="","",VLOOKUP($AW88,'表２（地域間）（合計）'!$B$47:$AS$106,C$42,FALSE)),"")</f>
        <v/>
      </c>
      <c r="D88" s="476" t="str">
        <f>IFERROR(IF(VLOOKUP($AW88,'表２（地域間）（合計）'!$B$47:$AS$106,D$42,FALSE)="","",VLOOKUP($AW88,'表２（地域間）（合計）'!$B$47:$AS$106,D$42,FALSE)),"")</f>
        <v/>
      </c>
      <c r="E88" s="477" t="str">
        <f>IFERROR(IF(VLOOKUP($AW88,'表２（地域間）（合計）'!$B$47:$AS$106,E$42,FALSE)="","",VLOOKUP($AW88,'表２（地域間）（合計）'!$B$47:$AS$106,E$42,FALSE)),"")</f>
        <v/>
      </c>
      <c r="F88" s="475" t="str">
        <f>IFERROR(IF(VLOOKUP($AW88,'表２（地域間）（合計）'!$B$47:$AS$106,F$42,FALSE)="","",VLOOKUP($AW88,'表２（地域間）（合計）'!$B$47:$AS$106,F$42,FALSE)),"")</f>
        <v/>
      </c>
      <c r="G88" s="475" t="str">
        <f>IFERROR(IF(VLOOKUP($AW88,'表２（地域間）（合計）'!$B$47:$AS$106,G$42,FALSE)="","",VLOOKUP($AW88,'表２（地域間）（合計）'!$B$47:$AS$106,G$42,FALSE)),"")</f>
        <v/>
      </c>
      <c r="H88" s="475" t="str">
        <f>IFERROR(IF(VLOOKUP($AW88,'表２（地域間）（合計）'!$B$47:$AS$106,H$42,FALSE)="","",VLOOKUP($AW88,'表２（地域間）（合計）'!$B$47:$AS$106,H$42,FALSE)),"")</f>
        <v/>
      </c>
      <c r="I88" s="475" t="str">
        <f>IFERROR(IF(VLOOKUP($AW88,'表２（地域間）（合計）'!$B$47:$AS$106,I$42,FALSE)="","",VLOOKUP($AW88,'表２（地域間）（合計）'!$B$47:$AS$106,I$42,FALSE)),"")</f>
        <v/>
      </c>
      <c r="J88" s="475" t="str">
        <f>IFERROR(IF(VLOOKUP($AW88,'表２（地域間）（合計）'!$B$47:$AS$106,J$42,FALSE)="","",VLOOKUP($AW88,'表２（地域間）（合計）'!$B$47:$AS$106,J$42,FALSE)),"")</f>
        <v/>
      </c>
      <c r="K88" s="475" t="str">
        <f>IFERROR(IF(VLOOKUP($AW88,'表２（地域間）（合計）'!$B$47:$AS$106,K$42,FALSE)="","",VLOOKUP($AW88,'表２（地域間）（合計）'!$B$47:$AS$106,K$42,FALSE)),"")</f>
        <v/>
      </c>
      <c r="L88" s="486" t="str">
        <f>IFERROR(IF(VLOOKUP($AW88,'表２（地域間）（合計）'!$B$47:$AS$106,L$42,FALSE)="","",VLOOKUP($AW88,'表２（地域間）（合計）'!$B$47:$AS$106,L$42,FALSE)),"")</f>
        <v/>
      </c>
      <c r="M88" s="259" t="s">
        <v>58</v>
      </c>
      <c r="N88" s="80">
        <v>0</v>
      </c>
      <c r="O88" s="259" t="s">
        <v>59</v>
      </c>
      <c r="P88" s="501" t="str">
        <f>IFERROR(IF(VLOOKUP($AW88,'表２（地域間）（合計）'!$B$47:$AS$106,P$42,FALSE)="","",VLOOKUP($AW88,'表２（地域間）（合計）'!$B$47:$AS$106,P$42,FALSE)),"")</f>
        <v/>
      </c>
      <c r="Q88" s="502" t="str">
        <f>IFERROR(IF(VLOOKUP($AW88,'表２（地域間）（合計）'!$B$47:$AS$106,Q$42,FALSE)="","",VLOOKUP($AW88,'表２（地域間）（合計）'!$B$47:$AS$106,Q$42,FALSE)),"")</f>
        <v/>
      </c>
      <c r="R88" s="505" t="e">
        <f>IF(N89="( )","人",ROUNDDOWN(N89*P88,1))</f>
        <v>#VALUE!</v>
      </c>
      <c r="S88" s="506"/>
      <c r="T88" s="509">
        <v>0</v>
      </c>
      <c r="U88" s="510"/>
      <c r="V88" s="488"/>
      <c r="W88" s="489"/>
      <c r="X88" s="266">
        <v>0</v>
      </c>
      <c r="Y88" s="267"/>
      <c r="Z88" s="488"/>
      <c r="AA88" s="489"/>
      <c r="AB88" s="490" t="s">
        <v>25</v>
      </c>
      <c r="AC88" s="491"/>
      <c r="AD88" s="266">
        <v>0</v>
      </c>
      <c r="AE88" s="267"/>
      <c r="AF88" s="488"/>
      <c r="AG88" s="489"/>
      <c r="AH88" s="499">
        <f t="shared" si="1"/>
        <v>0</v>
      </c>
      <c r="AI88" s="500"/>
      <c r="AJ88" s="488"/>
      <c r="AK88" s="489"/>
      <c r="AL88" s="266">
        <v>0</v>
      </c>
      <c r="AM88" s="267"/>
      <c r="AN88" s="488"/>
      <c r="AO88" s="489"/>
      <c r="AP88" s="519" t="s">
        <v>107</v>
      </c>
      <c r="AQ88" s="520"/>
      <c r="AR88" s="490" t="s">
        <v>25</v>
      </c>
      <c r="AS88" s="492"/>
      <c r="AW88" s="473"/>
      <c r="AX88" s="75" t="s">
        <v>174</v>
      </c>
      <c r="AY88" s="91"/>
    </row>
    <row r="89" spans="1:51" ht="17.100000000000001" customHeight="1" x14ac:dyDescent="0.25">
      <c r="A89" s="359"/>
      <c r="B89" s="483"/>
      <c r="C89" s="481"/>
      <c r="D89" s="478"/>
      <c r="E89" s="479"/>
      <c r="F89" s="475"/>
      <c r="G89" s="475"/>
      <c r="H89" s="475"/>
      <c r="I89" s="475"/>
      <c r="J89" s="475"/>
      <c r="K89" s="475"/>
      <c r="L89" s="487"/>
      <c r="M89" s="362"/>
      <c r="N89" s="38">
        <v>0</v>
      </c>
      <c r="O89" s="362"/>
      <c r="P89" s="503"/>
      <c r="Q89" s="504"/>
      <c r="R89" s="507"/>
      <c r="S89" s="508"/>
      <c r="T89" s="493">
        <v>0</v>
      </c>
      <c r="U89" s="494"/>
      <c r="V89" s="515">
        <f t="shared" ref="V89" si="129">ROUNDDOWN(AVERAGE(T88:U89),1)</f>
        <v>0</v>
      </c>
      <c r="W89" s="516"/>
      <c r="X89" s="262">
        <v>0</v>
      </c>
      <c r="Y89" s="263"/>
      <c r="Z89" s="515">
        <f t="shared" ref="Z89" si="130">ROUNDDOWN(AVERAGE(X88:Y89),1)</f>
        <v>0</v>
      </c>
      <c r="AA89" s="516"/>
      <c r="AB89" s="497">
        <f t="shared" ref="AB89" si="131">ROUNDDOWN(IF(V89=0,0,Z89/V89*100),3)</f>
        <v>0</v>
      </c>
      <c r="AC89" s="498"/>
      <c r="AD89" s="262">
        <v>0</v>
      </c>
      <c r="AE89" s="263"/>
      <c r="AF89" s="515">
        <f t="shared" ref="AF89" si="132">ROUNDDOWN(AVERAGE(AD88:AE89),1)</f>
        <v>0</v>
      </c>
      <c r="AG89" s="516"/>
      <c r="AH89" s="513">
        <f t="shared" si="1"/>
        <v>0</v>
      </c>
      <c r="AI89" s="514"/>
      <c r="AJ89" s="515">
        <f t="shared" ref="AJ89" si="133">ROUNDDOWN(AVERAGE(AH88:AI89),1)</f>
        <v>0</v>
      </c>
      <c r="AK89" s="516"/>
      <c r="AL89" s="262">
        <v>0</v>
      </c>
      <c r="AM89" s="263"/>
      <c r="AN89" s="515">
        <f t="shared" ref="AN89" si="134">ROUNDDOWN(AVERAGE(AL88:AM89),1)</f>
        <v>0</v>
      </c>
      <c r="AO89" s="516"/>
      <c r="AP89" s="517">
        <f>ROUNDDOWN(IF(V89=0,0,AN89/V89*100),3)</f>
        <v>0</v>
      </c>
      <c r="AQ89" s="518"/>
      <c r="AR89" s="511" t="str">
        <f t="shared" ref="AR89" si="135">IF(ISBLANK(A88),"",ROUNDDOWN((V89-(AF89+AJ89+AN89))/V89,5)*100)</f>
        <v/>
      </c>
      <c r="AS89" s="512"/>
      <c r="AW89" s="473"/>
      <c r="AX89" s="75" t="s">
        <v>175</v>
      </c>
      <c r="AY89" s="91"/>
    </row>
    <row r="90" spans="1:51" ht="17.100000000000001" customHeight="1" x14ac:dyDescent="0.25">
      <c r="A90" s="359"/>
      <c r="B90" s="482">
        <v>22</v>
      </c>
      <c r="C90" s="480" t="str">
        <f>IFERROR(IF(VLOOKUP($AW90,'表２（地域間）（合計）'!$B$47:$AS$106,C$42,FALSE)="","",VLOOKUP($AW90,'表２（地域間）（合計）'!$B$47:$AS$106,C$42,FALSE)),"")</f>
        <v/>
      </c>
      <c r="D90" s="476" t="str">
        <f>IFERROR(IF(VLOOKUP($AW90,'表２（地域間）（合計）'!$B$47:$AS$106,D$42,FALSE)="","",VLOOKUP($AW90,'表２（地域間）（合計）'!$B$47:$AS$106,D$42,FALSE)),"")</f>
        <v/>
      </c>
      <c r="E90" s="477" t="str">
        <f>IFERROR(IF(VLOOKUP($AW90,'表２（地域間）（合計）'!$B$47:$AS$106,E$42,FALSE)="","",VLOOKUP($AW90,'表２（地域間）（合計）'!$B$47:$AS$106,E$42,FALSE)),"")</f>
        <v/>
      </c>
      <c r="F90" s="475" t="str">
        <f>IFERROR(IF(VLOOKUP($AW90,'表２（地域間）（合計）'!$B$47:$AS$106,F$42,FALSE)="","",VLOOKUP($AW90,'表２（地域間）（合計）'!$B$47:$AS$106,F$42,FALSE)),"")</f>
        <v/>
      </c>
      <c r="G90" s="475" t="str">
        <f>IFERROR(IF(VLOOKUP($AW90,'表２（地域間）（合計）'!$B$47:$AS$106,G$42,FALSE)="","",VLOOKUP($AW90,'表２（地域間）（合計）'!$B$47:$AS$106,G$42,FALSE)),"")</f>
        <v/>
      </c>
      <c r="H90" s="475" t="str">
        <f>IFERROR(IF(VLOOKUP($AW90,'表２（地域間）（合計）'!$B$47:$AS$106,H$42,FALSE)="","",VLOOKUP($AW90,'表２（地域間）（合計）'!$B$47:$AS$106,H$42,FALSE)),"")</f>
        <v/>
      </c>
      <c r="I90" s="475" t="str">
        <f>IFERROR(IF(VLOOKUP($AW90,'表２（地域間）（合計）'!$B$47:$AS$106,I$42,FALSE)="","",VLOOKUP($AW90,'表２（地域間）（合計）'!$B$47:$AS$106,I$42,FALSE)),"")</f>
        <v/>
      </c>
      <c r="J90" s="475" t="str">
        <f>IFERROR(IF(VLOOKUP($AW90,'表２（地域間）（合計）'!$B$47:$AS$106,J$42,FALSE)="","",VLOOKUP($AW90,'表２（地域間）（合計）'!$B$47:$AS$106,J$42,FALSE)),"")</f>
        <v/>
      </c>
      <c r="K90" s="475" t="str">
        <f>IFERROR(IF(VLOOKUP($AW90,'表２（地域間）（合計）'!$B$47:$AS$106,K$42,FALSE)="","",VLOOKUP($AW90,'表２（地域間）（合計）'!$B$47:$AS$106,K$42,FALSE)),"")</f>
        <v/>
      </c>
      <c r="L90" s="486" t="str">
        <f>IFERROR(IF(VLOOKUP($AW90,'表２（地域間）（合計）'!$B$47:$AS$106,L$42,FALSE)="","",VLOOKUP($AW90,'表２（地域間）（合計）'!$B$47:$AS$106,L$42,FALSE)),"")</f>
        <v/>
      </c>
      <c r="M90" s="259" t="s">
        <v>58</v>
      </c>
      <c r="N90" s="80">
        <v>0</v>
      </c>
      <c r="O90" s="259" t="s">
        <v>59</v>
      </c>
      <c r="P90" s="501" t="str">
        <f>IFERROR(IF(VLOOKUP($AW90,'表２（地域間）（合計）'!$B$47:$AS$106,P$42,FALSE)="","",VLOOKUP($AW90,'表２（地域間）（合計）'!$B$47:$AS$106,P$42,FALSE)),"")</f>
        <v/>
      </c>
      <c r="Q90" s="502" t="str">
        <f>IFERROR(IF(VLOOKUP($AW90,'表２（地域間）（合計）'!$B$47:$AS$106,Q$42,FALSE)="","",VLOOKUP($AW90,'表２（地域間）（合計）'!$B$47:$AS$106,Q$42,FALSE)),"")</f>
        <v/>
      </c>
      <c r="R90" s="505" t="e">
        <f>IF(N91="( )","人",ROUNDDOWN(N91*P90,1))</f>
        <v>#VALUE!</v>
      </c>
      <c r="S90" s="506"/>
      <c r="T90" s="509">
        <v>0</v>
      </c>
      <c r="U90" s="510"/>
      <c r="V90" s="488"/>
      <c r="W90" s="489"/>
      <c r="X90" s="266">
        <v>0</v>
      </c>
      <c r="Y90" s="267"/>
      <c r="Z90" s="488"/>
      <c r="AA90" s="489"/>
      <c r="AB90" s="490" t="s">
        <v>25</v>
      </c>
      <c r="AC90" s="491"/>
      <c r="AD90" s="266">
        <v>0</v>
      </c>
      <c r="AE90" s="267"/>
      <c r="AF90" s="488"/>
      <c r="AG90" s="489"/>
      <c r="AH90" s="499">
        <f t="shared" si="1"/>
        <v>0</v>
      </c>
      <c r="AI90" s="500"/>
      <c r="AJ90" s="488"/>
      <c r="AK90" s="489"/>
      <c r="AL90" s="266">
        <v>0</v>
      </c>
      <c r="AM90" s="267"/>
      <c r="AN90" s="488"/>
      <c r="AO90" s="489"/>
      <c r="AP90" s="490" t="s">
        <v>25</v>
      </c>
      <c r="AQ90" s="491"/>
      <c r="AR90" s="490" t="s">
        <v>25</v>
      </c>
      <c r="AS90" s="492"/>
      <c r="AW90" s="473"/>
      <c r="AX90" s="75" t="s">
        <v>174</v>
      </c>
      <c r="AY90" s="91"/>
    </row>
    <row r="91" spans="1:51" ht="17.100000000000001" customHeight="1" x14ac:dyDescent="0.25">
      <c r="A91" s="359"/>
      <c r="B91" s="483"/>
      <c r="C91" s="481"/>
      <c r="D91" s="478"/>
      <c r="E91" s="479"/>
      <c r="F91" s="475"/>
      <c r="G91" s="475"/>
      <c r="H91" s="475"/>
      <c r="I91" s="475"/>
      <c r="J91" s="475"/>
      <c r="K91" s="475"/>
      <c r="L91" s="487"/>
      <c r="M91" s="362"/>
      <c r="N91" s="38">
        <v>0</v>
      </c>
      <c r="O91" s="362"/>
      <c r="P91" s="503"/>
      <c r="Q91" s="504"/>
      <c r="R91" s="507"/>
      <c r="S91" s="508"/>
      <c r="T91" s="493">
        <v>0</v>
      </c>
      <c r="U91" s="494"/>
      <c r="V91" s="515">
        <f t="shared" ref="V91" si="136">ROUNDDOWN(AVERAGE(T90:U91),1)</f>
        <v>0</v>
      </c>
      <c r="W91" s="516"/>
      <c r="X91" s="262">
        <v>0</v>
      </c>
      <c r="Y91" s="263"/>
      <c r="Z91" s="515">
        <f t="shared" ref="Z91" si="137">ROUNDDOWN(AVERAGE(X90:Y91),1)</f>
        <v>0</v>
      </c>
      <c r="AA91" s="516"/>
      <c r="AB91" s="497">
        <f t="shared" ref="AB91" si="138">ROUNDDOWN(IF(V91=0,0,Z91/V91*100),3)</f>
        <v>0</v>
      </c>
      <c r="AC91" s="498"/>
      <c r="AD91" s="262">
        <v>0</v>
      </c>
      <c r="AE91" s="263"/>
      <c r="AF91" s="515">
        <f t="shared" ref="AF91" si="139">ROUNDDOWN(AVERAGE(AD90:AE91),1)</f>
        <v>0</v>
      </c>
      <c r="AG91" s="516"/>
      <c r="AH91" s="513">
        <f t="shared" si="1"/>
        <v>0</v>
      </c>
      <c r="AI91" s="514"/>
      <c r="AJ91" s="515">
        <f t="shared" ref="AJ91" si="140">ROUNDDOWN(AVERAGE(AH90:AI91),1)</f>
        <v>0</v>
      </c>
      <c r="AK91" s="516"/>
      <c r="AL91" s="262">
        <v>0</v>
      </c>
      <c r="AM91" s="263"/>
      <c r="AN91" s="515">
        <f t="shared" ref="AN91" si="141">ROUNDDOWN(AVERAGE(AL90:AM91),1)</f>
        <v>0</v>
      </c>
      <c r="AO91" s="516"/>
      <c r="AP91" s="497">
        <f>ROUNDDOWN(IF(V91=0,0,AN91/V91*100),3)</f>
        <v>0</v>
      </c>
      <c r="AQ91" s="498"/>
      <c r="AR91" s="511" t="str">
        <f t="shared" ref="AR91" si="142">IF(ISBLANK(A90),"",ROUNDDOWN((V91-(AF91+AJ91+AN91))/V91,5)*100)</f>
        <v/>
      </c>
      <c r="AS91" s="512"/>
      <c r="AW91" s="473"/>
      <c r="AX91" s="75" t="s">
        <v>175</v>
      </c>
      <c r="AY91" s="91"/>
    </row>
    <row r="92" spans="1:51" ht="17.100000000000001" customHeight="1" x14ac:dyDescent="0.25">
      <c r="A92" s="359"/>
      <c r="B92" s="482">
        <v>23</v>
      </c>
      <c r="C92" s="480" t="str">
        <f>IFERROR(IF(VLOOKUP($AW92,'表２（地域間）（合計）'!$B$47:$AS$106,C$42,FALSE)="","",VLOOKUP($AW92,'表２（地域間）（合計）'!$B$47:$AS$106,C$42,FALSE)),"")</f>
        <v/>
      </c>
      <c r="D92" s="476" t="str">
        <f>IFERROR(IF(VLOOKUP($AW92,'表２（地域間）（合計）'!$B$47:$AS$106,D$42,FALSE)="","",VLOOKUP($AW92,'表２（地域間）（合計）'!$B$47:$AS$106,D$42,FALSE)),"")</f>
        <v/>
      </c>
      <c r="E92" s="477" t="str">
        <f>IFERROR(IF(VLOOKUP($AW92,'表２（地域間）（合計）'!$B$47:$AS$106,E$42,FALSE)="","",VLOOKUP($AW92,'表２（地域間）（合計）'!$B$47:$AS$106,E$42,FALSE)),"")</f>
        <v/>
      </c>
      <c r="F92" s="475" t="str">
        <f>IFERROR(IF(VLOOKUP($AW92,'表２（地域間）（合計）'!$B$47:$AS$106,F$42,FALSE)="","",VLOOKUP($AW92,'表２（地域間）（合計）'!$B$47:$AS$106,F$42,FALSE)),"")</f>
        <v/>
      </c>
      <c r="G92" s="475" t="str">
        <f>IFERROR(IF(VLOOKUP($AW92,'表２（地域間）（合計）'!$B$47:$AS$106,G$42,FALSE)="","",VLOOKUP($AW92,'表２（地域間）（合計）'!$B$47:$AS$106,G$42,FALSE)),"")</f>
        <v/>
      </c>
      <c r="H92" s="475" t="str">
        <f>IFERROR(IF(VLOOKUP($AW92,'表２（地域間）（合計）'!$B$47:$AS$106,H$42,FALSE)="","",VLOOKUP($AW92,'表２（地域間）（合計）'!$B$47:$AS$106,H$42,FALSE)),"")</f>
        <v/>
      </c>
      <c r="I92" s="475" t="str">
        <f>IFERROR(IF(VLOOKUP($AW92,'表２（地域間）（合計）'!$B$47:$AS$106,I$42,FALSE)="","",VLOOKUP($AW92,'表２（地域間）（合計）'!$B$47:$AS$106,I$42,FALSE)),"")</f>
        <v/>
      </c>
      <c r="J92" s="475" t="str">
        <f>IFERROR(IF(VLOOKUP($AW92,'表２（地域間）（合計）'!$B$47:$AS$106,J$42,FALSE)="","",VLOOKUP($AW92,'表２（地域間）（合計）'!$B$47:$AS$106,J$42,FALSE)),"")</f>
        <v/>
      </c>
      <c r="K92" s="475" t="str">
        <f>IFERROR(IF(VLOOKUP($AW92,'表２（地域間）（合計）'!$B$47:$AS$106,K$42,FALSE)="","",VLOOKUP($AW92,'表２（地域間）（合計）'!$B$47:$AS$106,K$42,FALSE)),"")</f>
        <v/>
      </c>
      <c r="L92" s="486" t="str">
        <f>IFERROR(IF(VLOOKUP($AW92,'表２（地域間）（合計）'!$B$47:$AS$106,L$42,FALSE)="","",VLOOKUP($AW92,'表２（地域間）（合計）'!$B$47:$AS$106,L$42,FALSE)),"")</f>
        <v/>
      </c>
      <c r="M92" s="259" t="s">
        <v>58</v>
      </c>
      <c r="N92" s="80">
        <v>0</v>
      </c>
      <c r="O92" s="259" t="s">
        <v>59</v>
      </c>
      <c r="P92" s="501" t="str">
        <f>IFERROR(IF(VLOOKUP($AW92,'表２（地域間）（合計）'!$B$47:$AS$106,P$42,FALSE)="","",VLOOKUP($AW92,'表２（地域間）（合計）'!$B$47:$AS$106,P$42,FALSE)),"")</f>
        <v/>
      </c>
      <c r="Q92" s="502" t="str">
        <f>IFERROR(IF(VLOOKUP($AW92,'表２（地域間）（合計）'!$B$47:$AS$106,Q$42,FALSE)="","",VLOOKUP($AW92,'表２（地域間）（合計）'!$B$47:$AS$106,Q$42,FALSE)),"")</f>
        <v/>
      </c>
      <c r="R92" s="505" t="e">
        <f>IF(N93="( )","人",ROUNDDOWN(N93*P92,1))</f>
        <v>#VALUE!</v>
      </c>
      <c r="S92" s="506"/>
      <c r="T92" s="509">
        <v>0</v>
      </c>
      <c r="U92" s="510"/>
      <c r="V92" s="488"/>
      <c r="W92" s="489"/>
      <c r="X92" s="266">
        <v>0</v>
      </c>
      <c r="Y92" s="267"/>
      <c r="Z92" s="488"/>
      <c r="AA92" s="489"/>
      <c r="AB92" s="490" t="s">
        <v>25</v>
      </c>
      <c r="AC92" s="491"/>
      <c r="AD92" s="266">
        <v>0</v>
      </c>
      <c r="AE92" s="267"/>
      <c r="AF92" s="488"/>
      <c r="AG92" s="489"/>
      <c r="AH92" s="499">
        <f t="shared" si="1"/>
        <v>0</v>
      </c>
      <c r="AI92" s="500"/>
      <c r="AJ92" s="488"/>
      <c r="AK92" s="489"/>
      <c r="AL92" s="266">
        <v>0</v>
      </c>
      <c r="AM92" s="267"/>
      <c r="AN92" s="488"/>
      <c r="AO92" s="489"/>
      <c r="AP92" s="490" t="s">
        <v>107</v>
      </c>
      <c r="AQ92" s="491"/>
      <c r="AR92" s="490" t="s">
        <v>25</v>
      </c>
      <c r="AS92" s="492"/>
      <c r="AW92" s="473"/>
      <c r="AX92" s="75" t="s">
        <v>174</v>
      </c>
      <c r="AY92" s="91"/>
    </row>
    <row r="93" spans="1:51" ht="17.100000000000001" customHeight="1" x14ac:dyDescent="0.25">
      <c r="A93" s="359"/>
      <c r="B93" s="483"/>
      <c r="C93" s="481"/>
      <c r="D93" s="478"/>
      <c r="E93" s="479"/>
      <c r="F93" s="475"/>
      <c r="G93" s="475"/>
      <c r="H93" s="475"/>
      <c r="I93" s="475"/>
      <c r="J93" s="475"/>
      <c r="K93" s="475"/>
      <c r="L93" s="487"/>
      <c r="M93" s="362"/>
      <c r="N93" s="38">
        <v>0</v>
      </c>
      <c r="O93" s="362"/>
      <c r="P93" s="503"/>
      <c r="Q93" s="504"/>
      <c r="R93" s="507"/>
      <c r="S93" s="508"/>
      <c r="T93" s="493">
        <v>0</v>
      </c>
      <c r="U93" s="494"/>
      <c r="V93" s="515">
        <f t="shared" ref="V93" si="143">ROUNDDOWN(AVERAGE(T92:U93),1)</f>
        <v>0</v>
      </c>
      <c r="W93" s="516"/>
      <c r="X93" s="262">
        <v>0</v>
      </c>
      <c r="Y93" s="263"/>
      <c r="Z93" s="515">
        <f t="shared" ref="Z93" si="144">ROUNDDOWN(AVERAGE(X92:Y93),1)</f>
        <v>0</v>
      </c>
      <c r="AA93" s="516"/>
      <c r="AB93" s="497">
        <f t="shared" ref="AB93" si="145">ROUNDDOWN(IF(V93=0,0,Z93/V93*100),3)</f>
        <v>0</v>
      </c>
      <c r="AC93" s="498"/>
      <c r="AD93" s="262">
        <v>0</v>
      </c>
      <c r="AE93" s="263"/>
      <c r="AF93" s="515">
        <f t="shared" ref="AF93" si="146">ROUNDDOWN(AVERAGE(AD92:AE93),1)</f>
        <v>0</v>
      </c>
      <c r="AG93" s="516"/>
      <c r="AH93" s="513">
        <f t="shared" si="1"/>
        <v>0</v>
      </c>
      <c r="AI93" s="514"/>
      <c r="AJ93" s="515">
        <f t="shared" ref="AJ93" si="147">ROUNDDOWN(AVERAGE(AH92:AI93),1)</f>
        <v>0</v>
      </c>
      <c r="AK93" s="516"/>
      <c r="AL93" s="262">
        <v>0</v>
      </c>
      <c r="AM93" s="263"/>
      <c r="AN93" s="515">
        <f t="shared" ref="AN93" si="148">ROUNDDOWN(AVERAGE(AL92:AM93),1)</f>
        <v>0</v>
      </c>
      <c r="AO93" s="516"/>
      <c r="AP93" s="497">
        <f>ROUNDDOWN(IF(V93=0,0,AN93/V93*100),3)</f>
        <v>0</v>
      </c>
      <c r="AQ93" s="498"/>
      <c r="AR93" s="511" t="str">
        <f t="shared" ref="AR93" si="149">IF(ISBLANK(A92),"",ROUNDDOWN((V93-(AF93+AJ93+AN93))/V93,5)*100)</f>
        <v/>
      </c>
      <c r="AS93" s="512"/>
      <c r="AW93" s="473"/>
      <c r="AX93" s="75" t="s">
        <v>175</v>
      </c>
      <c r="AY93" s="91"/>
    </row>
    <row r="94" spans="1:51" ht="17.100000000000001" customHeight="1" x14ac:dyDescent="0.25">
      <c r="A94" s="359"/>
      <c r="B94" s="482">
        <v>24</v>
      </c>
      <c r="C94" s="480" t="str">
        <f>IFERROR(IF(VLOOKUP($AW94,'表２（地域間）（合計）'!$B$47:$AS$106,C$42,FALSE)="","",VLOOKUP($AW94,'表２（地域間）（合計）'!$B$47:$AS$106,C$42,FALSE)),"")</f>
        <v/>
      </c>
      <c r="D94" s="476" t="str">
        <f>IFERROR(IF(VLOOKUP($AW94,'表２（地域間）（合計）'!$B$47:$AS$106,D$42,FALSE)="","",VLOOKUP($AW94,'表２（地域間）（合計）'!$B$47:$AS$106,D$42,FALSE)),"")</f>
        <v/>
      </c>
      <c r="E94" s="477" t="str">
        <f>IFERROR(IF(VLOOKUP($AW94,'表２（地域間）（合計）'!$B$47:$AS$106,E$42,FALSE)="","",VLOOKUP($AW94,'表２（地域間）（合計）'!$B$47:$AS$106,E$42,FALSE)),"")</f>
        <v/>
      </c>
      <c r="F94" s="475" t="str">
        <f>IFERROR(IF(VLOOKUP($AW94,'表２（地域間）（合計）'!$B$47:$AS$106,F$42,FALSE)="","",VLOOKUP($AW94,'表２（地域間）（合計）'!$B$47:$AS$106,F$42,FALSE)),"")</f>
        <v/>
      </c>
      <c r="G94" s="475" t="str">
        <f>IFERROR(IF(VLOOKUP($AW94,'表２（地域間）（合計）'!$B$47:$AS$106,G$42,FALSE)="","",VLOOKUP($AW94,'表２（地域間）（合計）'!$B$47:$AS$106,G$42,FALSE)),"")</f>
        <v/>
      </c>
      <c r="H94" s="475" t="str">
        <f>IFERROR(IF(VLOOKUP($AW94,'表２（地域間）（合計）'!$B$47:$AS$106,H$42,FALSE)="","",VLOOKUP($AW94,'表２（地域間）（合計）'!$B$47:$AS$106,H$42,FALSE)),"")</f>
        <v/>
      </c>
      <c r="I94" s="475" t="str">
        <f>IFERROR(IF(VLOOKUP($AW94,'表２（地域間）（合計）'!$B$47:$AS$106,I$42,FALSE)="","",VLOOKUP($AW94,'表２（地域間）（合計）'!$B$47:$AS$106,I$42,FALSE)),"")</f>
        <v/>
      </c>
      <c r="J94" s="475" t="str">
        <f>IFERROR(IF(VLOOKUP($AW94,'表２（地域間）（合計）'!$B$47:$AS$106,J$42,FALSE)="","",VLOOKUP($AW94,'表２（地域間）（合計）'!$B$47:$AS$106,J$42,FALSE)),"")</f>
        <v/>
      </c>
      <c r="K94" s="475" t="str">
        <f>IFERROR(IF(VLOOKUP($AW94,'表２（地域間）（合計）'!$B$47:$AS$106,K$42,FALSE)="","",VLOOKUP($AW94,'表２（地域間）（合計）'!$B$47:$AS$106,K$42,FALSE)),"")</f>
        <v/>
      </c>
      <c r="L94" s="486" t="str">
        <f>IFERROR(IF(VLOOKUP($AW94,'表２（地域間）（合計）'!$B$47:$AS$106,L$42,FALSE)="","",VLOOKUP($AW94,'表２（地域間）（合計）'!$B$47:$AS$106,L$42,FALSE)),"")</f>
        <v/>
      </c>
      <c r="M94" s="259" t="s">
        <v>58</v>
      </c>
      <c r="N94" s="80">
        <v>0</v>
      </c>
      <c r="O94" s="259" t="s">
        <v>59</v>
      </c>
      <c r="P94" s="501" t="str">
        <f>IFERROR(IF(VLOOKUP($AW94,'表２（地域間）（合計）'!$B$47:$AS$106,P$42,FALSE)="","",VLOOKUP($AW94,'表２（地域間）（合計）'!$B$47:$AS$106,P$42,FALSE)),"")</f>
        <v/>
      </c>
      <c r="Q94" s="502" t="str">
        <f>IFERROR(IF(VLOOKUP($AW94,'表２（地域間）（合計）'!$B$47:$AS$106,Q$42,FALSE)="","",VLOOKUP($AW94,'表２（地域間）（合計）'!$B$47:$AS$106,Q$42,FALSE)),"")</f>
        <v/>
      </c>
      <c r="R94" s="505" t="e">
        <f>IF(N95="( )","人",ROUNDDOWN(N95*P94,1))</f>
        <v>#VALUE!</v>
      </c>
      <c r="S94" s="506"/>
      <c r="T94" s="509">
        <v>0</v>
      </c>
      <c r="U94" s="510"/>
      <c r="V94" s="488"/>
      <c r="W94" s="489"/>
      <c r="X94" s="266">
        <v>0</v>
      </c>
      <c r="Y94" s="267"/>
      <c r="Z94" s="488"/>
      <c r="AA94" s="489"/>
      <c r="AB94" s="490" t="s">
        <v>25</v>
      </c>
      <c r="AC94" s="491"/>
      <c r="AD94" s="266">
        <v>0</v>
      </c>
      <c r="AE94" s="267"/>
      <c r="AF94" s="488"/>
      <c r="AG94" s="489"/>
      <c r="AH94" s="499">
        <f t="shared" si="1"/>
        <v>0</v>
      </c>
      <c r="AI94" s="500"/>
      <c r="AJ94" s="488"/>
      <c r="AK94" s="489"/>
      <c r="AL94" s="266">
        <v>0</v>
      </c>
      <c r="AM94" s="267"/>
      <c r="AN94" s="488"/>
      <c r="AO94" s="489"/>
      <c r="AP94" s="490" t="s">
        <v>107</v>
      </c>
      <c r="AQ94" s="491"/>
      <c r="AR94" s="490" t="s">
        <v>25</v>
      </c>
      <c r="AS94" s="492"/>
      <c r="AW94" s="473"/>
      <c r="AX94" s="75" t="s">
        <v>174</v>
      </c>
      <c r="AY94" s="91"/>
    </row>
    <row r="95" spans="1:51" ht="17.100000000000001" customHeight="1" x14ac:dyDescent="0.25">
      <c r="A95" s="359"/>
      <c r="B95" s="483"/>
      <c r="C95" s="481"/>
      <c r="D95" s="478"/>
      <c r="E95" s="479"/>
      <c r="F95" s="475"/>
      <c r="G95" s="475"/>
      <c r="H95" s="475"/>
      <c r="I95" s="475"/>
      <c r="J95" s="475"/>
      <c r="K95" s="475"/>
      <c r="L95" s="487"/>
      <c r="M95" s="362"/>
      <c r="N95" s="38">
        <v>0</v>
      </c>
      <c r="O95" s="362"/>
      <c r="P95" s="503"/>
      <c r="Q95" s="504"/>
      <c r="R95" s="507"/>
      <c r="S95" s="508"/>
      <c r="T95" s="493">
        <v>0</v>
      </c>
      <c r="U95" s="494"/>
      <c r="V95" s="515">
        <f t="shared" ref="V95" si="150">ROUNDDOWN(AVERAGE(T94:U95),1)</f>
        <v>0</v>
      </c>
      <c r="W95" s="516"/>
      <c r="X95" s="262">
        <v>0</v>
      </c>
      <c r="Y95" s="263"/>
      <c r="Z95" s="515">
        <f t="shared" ref="Z95" si="151">ROUNDDOWN(AVERAGE(X94:Y95),1)</f>
        <v>0</v>
      </c>
      <c r="AA95" s="516"/>
      <c r="AB95" s="497">
        <f t="shared" ref="AB95" si="152">ROUNDDOWN(IF(V95=0,0,Z95/V95*100),3)</f>
        <v>0</v>
      </c>
      <c r="AC95" s="498"/>
      <c r="AD95" s="262">
        <v>0</v>
      </c>
      <c r="AE95" s="263"/>
      <c r="AF95" s="515">
        <f t="shared" ref="AF95" si="153">ROUNDDOWN(AVERAGE(AD94:AE95),1)</f>
        <v>0</v>
      </c>
      <c r="AG95" s="516"/>
      <c r="AH95" s="513">
        <f t="shared" si="1"/>
        <v>0</v>
      </c>
      <c r="AI95" s="514"/>
      <c r="AJ95" s="515">
        <f t="shared" ref="AJ95" si="154">ROUNDDOWN(AVERAGE(AH94:AI95),1)</f>
        <v>0</v>
      </c>
      <c r="AK95" s="516"/>
      <c r="AL95" s="262">
        <v>0</v>
      </c>
      <c r="AM95" s="263"/>
      <c r="AN95" s="515">
        <f t="shared" ref="AN95" si="155">ROUNDDOWN(AVERAGE(AL94:AM95),1)</f>
        <v>0</v>
      </c>
      <c r="AO95" s="516"/>
      <c r="AP95" s="497">
        <f>ROUNDDOWN(IF(V95=0,0,AN95/V95*100),3)</f>
        <v>0</v>
      </c>
      <c r="AQ95" s="498"/>
      <c r="AR95" s="511" t="str">
        <f t="shared" ref="AR95" si="156">IF(ISBLANK(A94),"",ROUNDDOWN((V95-(AF95+AJ95+AN95))/V95,5)*100)</f>
        <v/>
      </c>
      <c r="AS95" s="512"/>
      <c r="AW95" s="473"/>
      <c r="AX95" s="75" t="s">
        <v>175</v>
      </c>
      <c r="AY95" s="91"/>
    </row>
    <row r="96" spans="1:51" ht="17.100000000000001" customHeight="1" x14ac:dyDescent="0.25">
      <c r="A96" s="359"/>
      <c r="B96" s="482">
        <v>25</v>
      </c>
      <c r="C96" s="480" t="str">
        <f>IFERROR(IF(VLOOKUP($AW96,'表２（地域間）（合計）'!$B$47:$AS$106,C$42,FALSE)="","",VLOOKUP($AW96,'表２（地域間）（合計）'!$B$47:$AS$106,C$42,FALSE)),"")</f>
        <v/>
      </c>
      <c r="D96" s="476" t="str">
        <f>IFERROR(IF(VLOOKUP($AW96,'表２（地域間）（合計）'!$B$47:$AS$106,D$42,FALSE)="","",VLOOKUP($AW96,'表２（地域間）（合計）'!$B$47:$AS$106,D$42,FALSE)),"")</f>
        <v/>
      </c>
      <c r="E96" s="477" t="str">
        <f>IFERROR(IF(VLOOKUP($AW96,'表２（地域間）（合計）'!$B$47:$AS$106,E$42,FALSE)="","",VLOOKUP($AW96,'表２（地域間）（合計）'!$B$47:$AS$106,E$42,FALSE)),"")</f>
        <v/>
      </c>
      <c r="F96" s="475" t="str">
        <f>IFERROR(IF(VLOOKUP($AW96,'表２（地域間）（合計）'!$B$47:$AS$106,F$42,FALSE)="","",VLOOKUP($AW96,'表２（地域間）（合計）'!$B$47:$AS$106,F$42,FALSE)),"")</f>
        <v/>
      </c>
      <c r="G96" s="475" t="str">
        <f>IFERROR(IF(VLOOKUP($AW96,'表２（地域間）（合計）'!$B$47:$AS$106,G$42,FALSE)="","",VLOOKUP($AW96,'表２（地域間）（合計）'!$B$47:$AS$106,G$42,FALSE)),"")</f>
        <v/>
      </c>
      <c r="H96" s="475" t="str">
        <f>IFERROR(IF(VLOOKUP($AW96,'表２（地域間）（合計）'!$B$47:$AS$106,H$42,FALSE)="","",VLOOKUP($AW96,'表２（地域間）（合計）'!$B$47:$AS$106,H$42,FALSE)),"")</f>
        <v/>
      </c>
      <c r="I96" s="475" t="str">
        <f>IFERROR(IF(VLOOKUP($AW96,'表２（地域間）（合計）'!$B$47:$AS$106,I$42,FALSE)="","",VLOOKUP($AW96,'表２（地域間）（合計）'!$B$47:$AS$106,I$42,FALSE)),"")</f>
        <v/>
      </c>
      <c r="J96" s="475" t="str">
        <f>IFERROR(IF(VLOOKUP($AW96,'表２（地域間）（合計）'!$B$47:$AS$106,J$42,FALSE)="","",VLOOKUP($AW96,'表２（地域間）（合計）'!$B$47:$AS$106,J$42,FALSE)),"")</f>
        <v/>
      </c>
      <c r="K96" s="475" t="str">
        <f>IFERROR(IF(VLOOKUP($AW96,'表２（地域間）（合計）'!$B$47:$AS$106,K$42,FALSE)="","",VLOOKUP($AW96,'表２（地域間）（合計）'!$B$47:$AS$106,K$42,FALSE)),"")</f>
        <v/>
      </c>
      <c r="L96" s="486" t="str">
        <f>IFERROR(IF(VLOOKUP($AW96,'表２（地域間）（合計）'!$B$47:$AS$106,L$42,FALSE)="","",VLOOKUP($AW96,'表２（地域間）（合計）'!$B$47:$AS$106,L$42,FALSE)),"")</f>
        <v/>
      </c>
      <c r="M96" s="259" t="s">
        <v>58</v>
      </c>
      <c r="N96" s="80">
        <v>0</v>
      </c>
      <c r="O96" s="259" t="s">
        <v>59</v>
      </c>
      <c r="P96" s="501" t="str">
        <f>IFERROR(IF(VLOOKUP($AW96,'表２（地域間）（合計）'!$B$47:$AS$106,P$42,FALSE)="","",VLOOKUP($AW96,'表２（地域間）（合計）'!$B$47:$AS$106,P$42,FALSE)),"")</f>
        <v/>
      </c>
      <c r="Q96" s="502" t="str">
        <f>IFERROR(IF(VLOOKUP($AW96,'表２（地域間）（合計）'!$B$47:$AS$106,Q$42,FALSE)="","",VLOOKUP($AW96,'表２（地域間）（合計）'!$B$47:$AS$106,Q$42,FALSE)),"")</f>
        <v/>
      </c>
      <c r="R96" s="505" t="e">
        <f>IF(N97="( )","人",ROUNDDOWN(N97*P96,1))</f>
        <v>#VALUE!</v>
      </c>
      <c r="S96" s="506"/>
      <c r="T96" s="509">
        <v>0</v>
      </c>
      <c r="U96" s="510"/>
      <c r="V96" s="488"/>
      <c r="W96" s="489"/>
      <c r="X96" s="266">
        <v>0</v>
      </c>
      <c r="Y96" s="267"/>
      <c r="Z96" s="488"/>
      <c r="AA96" s="489"/>
      <c r="AB96" s="490" t="s">
        <v>25</v>
      </c>
      <c r="AC96" s="491"/>
      <c r="AD96" s="266">
        <v>0</v>
      </c>
      <c r="AE96" s="267"/>
      <c r="AF96" s="488"/>
      <c r="AG96" s="489"/>
      <c r="AH96" s="499">
        <f t="shared" si="1"/>
        <v>0</v>
      </c>
      <c r="AI96" s="500"/>
      <c r="AJ96" s="488"/>
      <c r="AK96" s="489"/>
      <c r="AL96" s="266">
        <v>0</v>
      </c>
      <c r="AM96" s="267"/>
      <c r="AN96" s="488"/>
      <c r="AO96" s="489"/>
      <c r="AP96" s="490" t="s">
        <v>107</v>
      </c>
      <c r="AQ96" s="491"/>
      <c r="AR96" s="490" t="s">
        <v>25</v>
      </c>
      <c r="AS96" s="492"/>
      <c r="AW96" s="473"/>
      <c r="AX96" s="75" t="s">
        <v>174</v>
      </c>
      <c r="AY96" s="91"/>
    </row>
    <row r="97" spans="1:65" ht="17.100000000000001" customHeight="1" x14ac:dyDescent="0.25">
      <c r="A97" s="359"/>
      <c r="B97" s="483"/>
      <c r="C97" s="481"/>
      <c r="D97" s="478"/>
      <c r="E97" s="479"/>
      <c r="F97" s="475"/>
      <c r="G97" s="475"/>
      <c r="H97" s="475"/>
      <c r="I97" s="475"/>
      <c r="J97" s="475"/>
      <c r="K97" s="475"/>
      <c r="L97" s="487"/>
      <c r="M97" s="362"/>
      <c r="N97" s="38">
        <v>0</v>
      </c>
      <c r="O97" s="362"/>
      <c r="P97" s="503"/>
      <c r="Q97" s="504"/>
      <c r="R97" s="507"/>
      <c r="S97" s="508"/>
      <c r="T97" s="493">
        <v>0</v>
      </c>
      <c r="U97" s="494"/>
      <c r="V97" s="515">
        <f t="shared" ref="V97" si="157">ROUNDDOWN(AVERAGE(T96:U97),1)</f>
        <v>0</v>
      </c>
      <c r="W97" s="516"/>
      <c r="X97" s="262">
        <v>0</v>
      </c>
      <c r="Y97" s="263"/>
      <c r="Z97" s="515">
        <f t="shared" ref="Z97" si="158">ROUNDDOWN(AVERAGE(X96:Y97),1)</f>
        <v>0</v>
      </c>
      <c r="AA97" s="516"/>
      <c r="AB97" s="497">
        <f t="shared" ref="AB97" si="159">ROUNDDOWN(IF(V97=0,0,Z97/V97*100),3)</f>
        <v>0</v>
      </c>
      <c r="AC97" s="498"/>
      <c r="AD97" s="262">
        <v>0</v>
      </c>
      <c r="AE97" s="263"/>
      <c r="AF97" s="515">
        <f t="shared" ref="AF97" si="160">ROUNDDOWN(AVERAGE(AD96:AE97),1)</f>
        <v>0</v>
      </c>
      <c r="AG97" s="516"/>
      <c r="AH97" s="513">
        <f t="shared" si="1"/>
        <v>0</v>
      </c>
      <c r="AI97" s="514"/>
      <c r="AJ97" s="515">
        <f t="shared" ref="AJ97" si="161">ROUNDDOWN(AVERAGE(AH96:AI97),1)</f>
        <v>0</v>
      </c>
      <c r="AK97" s="516"/>
      <c r="AL97" s="262">
        <v>0</v>
      </c>
      <c r="AM97" s="263"/>
      <c r="AN97" s="515">
        <f t="shared" ref="AN97" si="162">ROUNDDOWN(AVERAGE(AL96:AM97),1)</f>
        <v>0</v>
      </c>
      <c r="AO97" s="516"/>
      <c r="AP97" s="497">
        <f>ROUNDDOWN(IF(V97=0,0,AN97/V97*100),3)</f>
        <v>0</v>
      </c>
      <c r="AQ97" s="498"/>
      <c r="AR97" s="511" t="str">
        <f t="shared" ref="AR97" si="163">IF(ISBLANK(A96),"",ROUNDDOWN((V97-(AF97+AJ97+AN97))/V97,5)*100)</f>
        <v/>
      </c>
      <c r="AS97" s="512"/>
      <c r="AW97" s="473"/>
      <c r="AX97" s="75" t="s">
        <v>175</v>
      </c>
      <c r="AY97" s="91"/>
    </row>
    <row r="98" spans="1:65" ht="17.100000000000001" customHeight="1" x14ac:dyDescent="0.25">
      <c r="A98" s="359"/>
      <c r="B98" s="482">
        <v>26</v>
      </c>
      <c r="C98" s="480" t="str">
        <f>IFERROR(IF(VLOOKUP($AW98,'表２（地域間）（合計）'!$B$47:$AS$106,C$42,FALSE)="","",VLOOKUP($AW98,'表２（地域間）（合計）'!$B$47:$AS$106,C$42,FALSE)),"")</f>
        <v/>
      </c>
      <c r="D98" s="476" t="str">
        <f>IFERROR(IF(VLOOKUP($AW98,'表２（地域間）（合計）'!$B$47:$AS$106,D$42,FALSE)="","",VLOOKUP($AW98,'表２（地域間）（合計）'!$B$47:$AS$106,D$42,FALSE)),"")</f>
        <v/>
      </c>
      <c r="E98" s="477" t="str">
        <f>IFERROR(IF(VLOOKUP($AW98,'表２（地域間）（合計）'!$B$47:$AS$106,E$42,FALSE)="","",VLOOKUP($AW98,'表２（地域間）（合計）'!$B$47:$AS$106,E$42,FALSE)),"")</f>
        <v/>
      </c>
      <c r="F98" s="475" t="str">
        <f>IFERROR(IF(VLOOKUP($AW98,'表２（地域間）（合計）'!$B$47:$AS$106,F$42,FALSE)="","",VLOOKUP($AW98,'表２（地域間）（合計）'!$B$47:$AS$106,F$42,FALSE)),"")</f>
        <v/>
      </c>
      <c r="G98" s="475" t="str">
        <f>IFERROR(IF(VLOOKUP($AW98,'表２（地域間）（合計）'!$B$47:$AS$106,G$42,FALSE)="","",VLOOKUP($AW98,'表２（地域間）（合計）'!$B$47:$AS$106,G$42,FALSE)),"")</f>
        <v/>
      </c>
      <c r="H98" s="475" t="str">
        <f>IFERROR(IF(VLOOKUP($AW98,'表２（地域間）（合計）'!$B$47:$AS$106,H$42,FALSE)="","",VLOOKUP($AW98,'表２（地域間）（合計）'!$B$47:$AS$106,H$42,FALSE)),"")</f>
        <v/>
      </c>
      <c r="I98" s="475" t="str">
        <f>IFERROR(IF(VLOOKUP($AW98,'表２（地域間）（合計）'!$B$47:$AS$106,I$42,FALSE)="","",VLOOKUP($AW98,'表２（地域間）（合計）'!$B$47:$AS$106,I$42,FALSE)),"")</f>
        <v/>
      </c>
      <c r="J98" s="475" t="str">
        <f>IFERROR(IF(VLOOKUP($AW98,'表２（地域間）（合計）'!$B$47:$AS$106,J$42,FALSE)="","",VLOOKUP($AW98,'表２（地域間）（合計）'!$B$47:$AS$106,J$42,FALSE)),"")</f>
        <v/>
      </c>
      <c r="K98" s="475" t="str">
        <f>IFERROR(IF(VLOOKUP($AW98,'表２（地域間）（合計）'!$B$47:$AS$106,K$42,FALSE)="","",VLOOKUP($AW98,'表２（地域間）（合計）'!$B$47:$AS$106,K$42,FALSE)),"")</f>
        <v/>
      </c>
      <c r="L98" s="486" t="str">
        <f>IFERROR(IF(VLOOKUP($AW98,'表２（地域間）（合計）'!$B$47:$AS$106,L$42,FALSE)="","",VLOOKUP($AW98,'表２（地域間）（合計）'!$B$47:$AS$106,L$42,FALSE)),"")</f>
        <v/>
      </c>
      <c r="M98" s="259" t="s">
        <v>58</v>
      </c>
      <c r="N98" s="80">
        <v>0</v>
      </c>
      <c r="O98" s="259" t="s">
        <v>59</v>
      </c>
      <c r="P98" s="501" t="str">
        <f>IFERROR(IF(VLOOKUP($AW98,'表２（地域間）（合計）'!$B$47:$AS$106,P$42,FALSE)="","",VLOOKUP($AW98,'表２（地域間）（合計）'!$B$47:$AS$106,P$42,FALSE)),"")</f>
        <v/>
      </c>
      <c r="Q98" s="502" t="str">
        <f>IFERROR(IF(VLOOKUP($AW98,'表２（地域間）（合計）'!$B$47:$AS$106,Q$42,FALSE)="","",VLOOKUP($AW98,'表２（地域間）（合計）'!$B$47:$AS$106,Q$42,FALSE)),"")</f>
        <v/>
      </c>
      <c r="R98" s="505" t="e">
        <f>IF(N99="( )","人",ROUNDDOWN(N99*P98,1))</f>
        <v>#VALUE!</v>
      </c>
      <c r="S98" s="506"/>
      <c r="T98" s="509">
        <v>0</v>
      </c>
      <c r="U98" s="510"/>
      <c r="V98" s="488"/>
      <c r="W98" s="489"/>
      <c r="X98" s="266">
        <v>0</v>
      </c>
      <c r="Y98" s="267"/>
      <c r="Z98" s="488"/>
      <c r="AA98" s="489"/>
      <c r="AB98" s="490" t="s">
        <v>25</v>
      </c>
      <c r="AC98" s="491"/>
      <c r="AD98" s="266">
        <v>0</v>
      </c>
      <c r="AE98" s="267"/>
      <c r="AF98" s="488"/>
      <c r="AG98" s="489"/>
      <c r="AH98" s="499">
        <f t="shared" si="1"/>
        <v>0</v>
      </c>
      <c r="AI98" s="500"/>
      <c r="AJ98" s="488"/>
      <c r="AK98" s="489"/>
      <c r="AL98" s="266">
        <v>0</v>
      </c>
      <c r="AM98" s="267"/>
      <c r="AN98" s="488"/>
      <c r="AO98" s="489"/>
      <c r="AP98" s="490" t="s">
        <v>25</v>
      </c>
      <c r="AQ98" s="491"/>
      <c r="AR98" s="490" t="s">
        <v>25</v>
      </c>
      <c r="AS98" s="492"/>
      <c r="AW98" s="473"/>
      <c r="AX98" s="75" t="s">
        <v>174</v>
      </c>
      <c r="AY98" s="91"/>
    </row>
    <row r="99" spans="1:65" ht="17.100000000000001" customHeight="1" x14ac:dyDescent="0.25">
      <c r="A99" s="359"/>
      <c r="B99" s="483"/>
      <c r="C99" s="481"/>
      <c r="D99" s="478"/>
      <c r="E99" s="479"/>
      <c r="F99" s="475"/>
      <c r="G99" s="475"/>
      <c r="H99" s="475"/>
      <c r="I99" s="475"/>
      <c r="J99" s="475"/>
      <c r="K99" s="475"/>
      <c r="L99" s="487"/>
      <c r="M99" s="362"/>
      <c r="N99" s="38">
        <v>0</v>
      </c>
      <c r="O99" s="362"/>
      <c r="P99" s="503"/>
      <c r="Q99" s="504"/>
      <c r="R99" s="507"/>
      <c r="S99" s="508"/>
      <c r="T99" s="493">
        <v>0</v>
      </c>
      <c r="U99" s="494"/>
      <c r="V99" s="515">
        <f t="shared" ref="V99" si="164">ROUNDDOWN(AVERAGE(T98:U99),1)</f>
        <v>0</v>
      </c>
      <c r="W99" s="516"/>
      <c r="X99" s="262">
        <v>0</v>
      </c>
      <c r="Y99" s="263"/>
      <c r="Z99" s="515">
        <f t="shared" ref="Z99" si="165">ROUNDDOWN(AVERAGE(X98:Y99),1)</f>
        <v>0</v>
      </c>
      <c r="AA99" s="516"/>
      <c r="AB99" s="497">
        <f t="shared" ref="AB99" si="166">ROUNDDOWN(IF(V99=0,0,Z99/V99*100),3)</f>
        <v>0</v>
      </c>
      <c r="AC99" s="498"/>
      <c r="AD99" s="262">
        <v>0</v>
      </c>
      <c r="AE99" s="263"/>
      <c r="AF99" s="515">
        <f t="shared" ref="AF99" si="167">ROUNDDOWN(AVERAGE(AD98:AE99),1)</f>
        <v>0</v>
      </c>
      <c r="AG99" s="516"/>
      <c r="AH99" s="513">
        <f t="shared" si="1"/>
        <v>0</v>
      </c>
      <c r="AI99" s="514"/>
      <c r="AJ99" s="515">
        <f t="shared" ref="AJ99" si="168">ROUNDDOWN(AVERAGE(AH98:AI99),1)</f>
        <v>0</v>
      </c>
      <c r="AK99" s="516"/>
      <c r="AL99" s="262">
        <v>0</v>
      </c>
      <c r="AM99" s="263"/>
      <c r="AN99" s="515">
        <f t="shared" ref="AN99" si="169">ROUNDDOWN(AVERAGE(AL98:AM99),1)</f>
        <v>0</v>
      </c>
      <c r="AO99" s="516"/>
      <c r="AP99" s="497">
        <f>ROUNDDOWN(IF(V99=0,0,AN99/V99*100),3)</f>
        <v>0</v>
      </c>
      <c r="AQ99" s="498"/>
      <c r="AR99" s="511" t="str">
        <f t="shared" ref="AR99" si="170">IF(ISBLANK(A98),"",ROUNDDOWN((V99-(AF99+AJ99+AN99))/V99,5)*100)</f>
        <v/>
      </c>
      <c r="AS99" s="512"/>
      <c r="AW99" s="473"/>
      <c r="AX99" s="75" t="s">
        <v>175</v>
      </c>
      <c r="AY99" s="91"/>
    </row>
    <row r="100" spans="1:65" ht="17.100000000000001" customHeight="1" x14ac:dyDescent="0.25">
      <c r="A100" s="359"/>
      <c r="B100" s="482">
        <v>27</v>
      </c>
      <c r="C100" s="480" t="str">
        <f>IFERROR(IF(VLOOKUP($AW100,'表２（地域間）（合計）'!$B$47:$AS$106,C$42,FALSE)="","",VLOOKUP($AW100,'表２（地域間）（合計）'!$B$47:$AS$106,C$42,FALSE)),"")</f>
        <v/>
      </c>
      <c r="D100" s="476" t="str">
        <f>IFERROR(IF(VLOOKUP($AW100,'表２（地域間）（合計）'!$B$47:$AS$106,D$42,FALSE)="","",VLOOKUP($AW100,'表２（地域間）（合計）'!$B$47:$AS$106,D$42,FALSE)),"")</f>
        <v/>
      </c>
      <c r="E100" s="477" t="str">
        <f>IFERROR(IF(VLOOKUP($AW100,'表２（地域間）（合計）'!$B$47:$AS$106,E$42,FALSE)="","",VLOOKUP($AW100,'表２（地域間）（合計）'!$B$47:$AS$106,E$42,FALSE)),"")</f>
        <v/>
      </c>
      <c r="F100" s="475" t="str">
        <f>IFERROR(IF(VLOOKUP($AW100,'表２（地域間）（合計）'!$B$47:$AS$106,F$42,FALSE)="","",VLOOKUP($AW100,'表２（地域間）（合計）'!$B$47:$AS$106,F$42,FALSE)),"")</f>
        <v/>
      </c>
      <c r="G100" s="475" t="str">
        <f>IFERROR(IF(VLOOKUP($AW100,'表２（地域間）（合計）'!$B$47:$AS$106,G$42,FALSE)="","",VLOOKUP($AW100,'表２（地域間）（合計）'!$B$47:$AS$106,G$42,FALSE)),"")</f>
        <v/>
      </c>
      <c r="H100" s="475" t="str">
        <f>IFERROR(IF(VLOOKUP($AW100,'表２（地域間）（合計）'!$B$47:$AS$106,H$42,FALSE)="","",VLOOKUP($AW100,'表２（地域間）（合計）'!$B$47:$AS$106,H$42,FALSE)),"")</f>
        <v/>
      </c>
      <c r="I100" s="475" t="str">
        <f>IFERROR(IF(VLOOKUP($AW100,'表２（地域間）（合計）'!$B$47:$AS$106,I$42,FALSE)="","",VLOOKUP($AW100,'表２（地域間）（合計）'!$B$47:$AS$106,I$42,FALSE)),"")</f>
        <v/>
      </c>
      <c r="J100" s="475" t="str">
        <f>IFERROR(IF(VLOOKUP($AW100,'表２（地域間）（合計）'!$B$47:$AS$106,J$42,FALSE)="","",VLOOKUP($AW100,'表２（地域間）（合計）'!$B$47:$AS$106,J$42,FALSE)),"")</f>
        <v/>
      </c>
      <c r="K100" s="475" t="str">
        <f>IFERROR(IF(VLOOKUP($AW100,'表２（地域間）（合計）'!$B$47:$AS$106,K$42,FALSE)="","",VLOOKUP($AW100,'表２（地域間）（合計）'!$B$47:$AS$106,K$42,FALSE)),"")</f>
        <v/>
      </c>
      <c r="L100" s="486" t="str">
        <f>IFERROR(IF(VLOOKUP($AW100,'表２（地域間）（合計）'!$B$47:$AS$106,L$42,FALSE)="","",VLOOKUP($AW100,'表２（地域間）（合計）'!$B$47:$AS$106,L$42,FALSE)),"")</f>
        <v/>
      </c>
      <c r="M100" s="259" t="s">
        <v>58</v>
      </c>
      <c r="N100" s="80">
        <v>0</v>
      </c>
      <c r="O100" s="259" t="s">
        <v>59</v>
      </c>
      <c r="P100" s="501" t="str">
        <f>IFERROR(IF(VLOOKUP($AW100,'表２（地域間）（合計）'!$B$47:$AS$106,P$42,FALSE)="","",VLOOKUP($AW100,'表２（地域間）（合計）'!$B$47:$AS$106,P$42,FALSE)),"")</f>
        <v/>
      </c>
      <c r="Q100" s="502" t="str">
        <f>IFERROR(IF(VLOOKUP($AW100,'表２（地域間）（合計）'!$B$47:$AS$106,Q$42,FALSE)="","",VLOOKUP($AW100,'表２（地域間）（合計）'!$B$47:$AS$106,Q$42,FALSE)),"")</f>
        <v/>
      </c>
      <c r="R100" s="505" t="e">
        <f>IF(N101="( )","人",ROUNDDOWN(N101*P100,1))</f>
        <v>#VALUE!</v>
      </c>
      <c r="S100" s="506"/>
      <c r="T100" s="509">
        <v>0</v>
      </c>
      <c r="U100" s="510"/>
      <c r="V100" s="488"/>
      <c r="W100" s="489"/>
      <c r="X100" s="266">
        <v>0</v>
      </c>
      <c r="Y100" s="267"/>
      <c r="Z100" s="488"/>
      <c r="AA100" s="489"/>
      <c r="AB100" s="490" t="s">
        <v>25</v>
      </c>
      <c r="AC100" s="491"/>
      <c r="AD100" s="266">
        <v>0</v>
      </c>
      <c r="AE100" s="267"/>
      <c r="AF100" s="488"/>
      <c r="AG100" s="489"/>
      <c r="AH100" s="499">
        <f t="shared" si="1"/>
        <v>0</v>
      </c>
      <c r="AI100" s="500"/>
      <c r="AJ100" s="488"/>
      <c r="AK100" s="489"/>
      <c r="AL100" s="266">
        <v>0</v>
      </c>
      <c r="AM100" s="267"/>
      <c r="AN100" s="488"/>
      <c r="AO100" s="489"/>
      <c r="AP100" s="490" t="s">
        <v>107</v>
      </c>
      <c r="AQ100" s="491"/>
      <c r="AR100" s="490" t="s">
        <v>25</v>
      </c>
      <c r="AS100" s="492"/>
      <c r="AW100" s="473"/>
      <c r="AX100" s="75" t="s">
        <v>174</v>
      </c>
      <c r="AY100" s="91"/>
    </row>
    <row r="101" spans="1:65" ht="17.100000000000001" customHeight="1" x14ac:dyDescent="0.25">
      <c r="A101" s="359"/>
      <c r="B101" s="483"/>
      <c r="C101" s="481"/>
      <c r="D101" s="478"/>
      <c r="E101" s="479"/>
      <c r="F101" s="475"/>
      <c r="G101" s="475"/>
      <c r="H101" s="475"/>
      <c r="I101" s="475"/>
      <c r="J101" s="475"/>
      <c r="K101" s="475"/>
      <c r="L101" s="487"/>
      <c r="M101" s="362"/>
      <c r="N101" s="38">
        <v>0</v>
      </c>
      <c r="O101" s="362"/>
      <c r="P101" s="503"/>
      <c r="Q101" s="504"/>
      <c r="R101" s="507"/>
      <c r="S101" s="508"/>
      <c r="T101" s="493">
        <v>0</v>
      </c>
      <c r="U101" s="494"/>
      <c r="V101" s="515">
        <f t="shared" ref="V101" si="171">ROUNDDOWN(AVERAGE(T100:U101),1)</f>
        <v>0</v>
      </c>
      <c r="W101" s="516"/>
      <c r="X101" s="262">
        <v>0</v>
      </c>
      <c r="Y101" s="263"/>
      <c r="Z101" s="515">
        <f t="shared" ref="Z101" si="172">ROUNDDOWN(AVERAGE(X100:Y101),1)</f>
        <v>0</v>
      </c>
      <c r="AA101" s="516"/>
      <c r="AB101" s="497">
        <f t="shared" ref="AB101" si="173">ROUNDDOWN(IF(V101=0,0,Z101/V101*100),3)</f>
        <v>0</v>
      </c>
      <c r="AC101" s="498"/>
      <c r="AD101" s="262">
        <v>0</v>
      </c>
      <c r="AE101" s="263"/>
      <c r="AF101" s="515">
        <f t="shared" ref="AF101" si="174">ROUNDDOWN(AVERAGE(AD100:AE101),1)</f>
        <v>0</v>
      </c>
      <c r="AG101" s="516"/>
      <c r="AH101" s="513">
        <f t="shared" si="1"/>
        <v>0</v>
      </c>
      <c r="AI101" s="514"/>
      <c r="AJ101" s="515">
        <f t="shared" ref="AJ101" si="175">ROUNDDOWN(AVERAGE(AH100:AI101),1)</f>
        <v>0</v>
      </c>
      <c r="AK101" s="516"/>
      <c r="AL101" s="262">
        <v>0</v>
      </c>
      <c r="AM101" s="263"/>
      <c r="AN101" s="515">
        <f t="shared" ref="AN101" si="176">ROUNDDOWN(AVERAGE(AL100:AM101),1)</f>
        <v>0</v>
      </c>
      <c r="AO101" s="516"/>
      <c r="AP101" s="497">
        <f>ROUNDDOWN(IF(V101=0,0,AN101/V101*100),3)</f>
        <v>0</v>
      </c>
      <c r="AQ101" s="498"/>
      <c r="AR101" s="511" t="str">
        <f t="shared" ref="AR101" si="177">IF(ISBLANK(A100),"",ROUNDDOWN((V101-(AF101+AJ101+AN101))/V101,5)*100)</f>
        <v/>
      </c>
      <c r="AS101" s="512"/>
      <c r="AW101" s="473"/>
      <c r="AX101" s="75" t="s">
        <v>175</v>
      </c>
      <c r="AY101" s="91"/>
    </row>
    <row r="102" spans="1:65" ht="17.100000000000001" customHeight="1" x14ac:dyDescent="0.25">
      <c r="A102" s="359"/>
      <c r="B102" s="482">
        <v>28</v>
      </c>
      <c r="C102" s="480" t="str">
        <f>IFERROR(IF(VLOOKUP($AW102,'表２（地域間）（合計）'!$B$47:$AS$106,C$42,FALSE)="","",VLOOKUP($AW102,'表２（地域間）（合計）'!$B$47:$AS$106,C$42,FALSE)),"")</f>
        <v/>
      </c>
      <c r="D102" s="476" t="str">
        <f>IFERROR(IF(VLOOKUP($AW102,'表２（地域間）（合計）'!$B$47:$AS$106,D$42,FALSE)="","",VLOOKUP($AW102,'表２（地域間）（合計）'!$B$47:$AS$106,D$42,FALSE)),"")</f>
        <v/>
      </c>
      <c r="E102" s="477" t="str">
        <f>IFERROR(IF(VLOOKUP($AW102,'表２（地域間）（合計）'!$B$47:$AS$106,E$42,FALSE)="","",VLOOKUP($AW102,'表２（地域間）（合計）'!$B$47:$AS$106,E$42,FALSE)),"")</f>
        <v/>
      </c>
      <c r="F102" s="475" t="str">
        <f>IFERROR(IF(VLOOKUP($AW102,'表２（地域間）（合計）'!$B$47:$AS$106,F$42,FALSE)="","",VLOOKUP($AW102,'表２（地域間）（合計）'!$B$47:$AS$106,F$42,FALSE)),"")</f>
        <v/>
      </c>
      <c r="G102" s="475" t="str">
        <f>IFERROR(IF(VLOOKUP($AW102,'表２（地域間）（合計）'!$B$47:$AS$106,G$42,FALSE)="","",VLOOKUP($AW102,'表２（地域間）（合計）'!$B$47:$AS$106,G$42,FALSE)),"")</f>
        <v/>
      </c>
      <c r="H102" s="475" t="str">
        <f>IFERROR(IF(VLOOKUP($AW102,'表２（地域間）（合計）'!$B$47:$AS$106,H$42,FALSE)="","",VLOOKUP($AW102,'表２（地域間）（合計）'!$B$47:$AS$106,H$42,FALSE)),"")</f>
        <v/>
      </c>
      <c r="I102" s="475" t="str">
        <f>IFERROR(IF(VLOOKUP($AW102,'表２（地域間）（合計）'!$B$47:$AS$106,I$42,FALSE)="","",VLOOKUP($AW102,'表２（地域間）（合計）'!$B$47:$AS$106,I$42,FALSE)),"")</f>
        <v/>
      </c>
      <c r="J102" s="475" t="str">
        <f>IFERROR(IF(VLOOKUP($AW102,'表２（地域間）（合計）'!$B$47:$AS$106,J$42,FALSE)="","",VLOOKUP($AW102,'表２（地域間）（合計）'!$B$47:$AS$106,J$42,FALSE)),"")</f>
        <v/>
      </c>
      <c r="K102" s="475" t="str">
        <f>IFERROR(IF(VLOOKUP($AW102,'表２（地域間）（合計）'!$B$47:$AS$106,K$42,FALSE)="","",VLOOKUP($AW102,'表２（地域間）（合計）'!$B$47:$AS$106,K$42,FALSE)),"")</f>
        <v/>
      </c>
      <c r="L102" s="486" t="str">
        <f>IFERROR(IF(VLOOKUP($AW102,'表２（地域間）（合計）'!$B$47:$AS$106,L$42,FALSE)="","",VLOOKUP($AW102,'表２（地域間）（合計）'!$B$47:$AS$106,L$42,FALSE)),"")</f>
        <v/>
      </c>
      <c r="M102" s="259" t="s">
        <v>58</v>
      </c>
      <c r="N102" s="80">
        <v>0</v>
      </c>
      <c r="O102" s="259" t="s">
        <v>59</v>
      </c>
      <c r="P102" s="501" t="str">
        <f>IFERROR(IF(VLOOKUP($AW102,'表２（地域間）（合計）'!$B$47:$AS$106,P$42,FALSE)="","",VLOOKUP($AW102,'表２（地域間）（合計）'!$B$47:$AS$106,P$42,FALSE)),"")</f>
        <v/>
      </c>
      <c r="Q102" s="502" t="str">
        <f>IFERROR(IF(VLOOKUP($AW102,'表２（地域間）（合計）'!$B$47:$AS$106,Q$42,FALSE)="","",VLOOKUP($AW102,'表２（地域間）（合計）'!$B$47:$AS$106,Q$42,FALSE)),"")</f>
        <v/>
      </c>
      <c r="R102" s="505" t="e">
        <f>IF(N103="( )","人",ROUNDDOWN(N103*P102,1))</f>
        <v>#VALUE!</v>
      </c>
      <c r="S102" s="506"/>
      <c r="T102" s="509">
        <v>0</v>
      </c>
      <c r="U102" s="510"/>
      <c r="V102" s="488"/>
      <c r="W102" s="489"/>
      <c r="X102" s="266">
        <v>0</v>
      </c>
      <c r="Y102" s="267"/>
      <c r="Z102" s="488"/>
      <c r="AA102" s="489"/>
      <c r="AB102" s="490" t="s">
        <v>25</v>
      </c>
      <c r="AC102" s="491"/>
      <c r="AD102" s="266">
        <v>0</v>
      </c>
      <c r="AE102" s="267"/>
      <c r="AF102" s="488"/>
      <c r="AG102" s="489"/>
      <c r="AH102" s="499">
        <f t="shared" si="1"/>
        <v>0</v>
      </c>
      <c r="AI102" s="500"/>
      <c r="AJ102" s="488"/>
      <c r="AK102" s="489"/>
      <c r="AL102" s="266">
        <v>0</v>
      </c>
      <c r="AM102" s="267"/>
      <c r="AN102" s="488"/>
      <c r="AO102" s="489"/>
      <c r="AP102" s="490" t="s">
        <v>107</v>
      </c>
      <c r="AQ102" s="491"/>
      <c r="AR102" s="490" t="s">
        <v>25</v>
      </c>
      <c r="AS102" s="492"/>
      <c r="AW102" s="473"/>
      <c r="AX102" s="75" t="s">
        <v>174</v>
      </c>
      <c r="AY102" s="91"/>
    </row>
    <row r="103" spans="1:65" ht="17.100000000000001" customHeight="1" x14ac:dyDescent="0.25">
      <c r="A103" s="359"/>
      <c r="B103" s="483"/>
      <c r="C103" s="481"/>
      <c r="D103" s="478"/>
      <c r="E103" s="479"/>
      <c r="F103" s="475"/>
      <c r="G103" s="475"/>
      <c r="H103" s="475"/>
      <c r="I103" s="475"/>
      <c r="J103" s="475"/>
      <c r="K103" s="475"/>
      <c r="L103" s="487"/>
      <c r="M103" s="362"/>
      <c r="N103" s="38">
        <v>0</v>
      </c>
      <c r="O103" s="362"/>
      <c r="P103" s="503"/>
      <c r="Q103" s="504"/>
      <c r="R103" s="507"/>
      <c r="S103" s="508"/>
      <c r="T103" s="493">
        <v>0</v>
      </c>
      <c r="U103" s="494"/>
      <c r="V103" s="515">
        <f t="shared" ref="V103" si="178">ROUNDDOWN(AVERAGE(T102:U103),1)</f>
        <v>0</v>
      </c>
      <c r="W103" s="516"/>
      <c r="X103" s="262">
        <v>0</v>
      </c>
      <c r="Y103" s="263"/>
      <c r="Z103" s="515">
        <f t="shared" ref="Z103" si="179">ROUNDDOWN(AVERAGE(X102:Y103),1)</f>
        <v>0</v>
      </c>
      <c r="AA103" s="516"/>
      <c r="AB103" s="497">
        <f t="shared" ref="AB103" si="180">ROUNDDOWN(IF(V103=0,0,Z103/V103*100),3)</f>
        <v>0</v>
      </c>
      <c r="AC103" s="498"/>
      <c r="AD103" s="262">
        <v>0</v>
      </c>
      <c r="AE103" s="263"/>
      <c r="AF103" s="515">
        <f t="shared" ref="AF103" si="181">ROUNDDOWN(AVERAGE(AD102:AE103),1)</f>
        <v>0</v>
      </c>
      <c r="AG103" s="516"/>
      <c r="AH103" s="513">
        <f t="shared" si="1"/>
        <v>0</v>
      </c>
      <c r="AI103" s="514"/>
      <c r="AJ103" s="515">
        <f t="shared" ref="AJ103" si="182">ROUNDDOWN(AVERAGE(AH102:AI103),1)</f>
        <v>0</v>
      </c>
      <c r="AK103" s="516"/>
      <c r="AL103" s="262">
        <v>0</v>
      </c>
      <c r="AM103" s="263"/>
      <c r="AN103" s="515">
        <f t="shared" ref="AN103" si="183">ROUNDDOWN(AVERAGE(AL102:AM103),1)</f>
        <v>0</v>
      </c>
      <c r="AO103" s="516"/>
      <c r="AP103" s="497">
        <f>ROUNDDOWN(IF(V103=0,0,AN103/V103*100),3)</f>
        <v>0</v>
      </c>
      <c r="AQ103" s="498"/>
      <c r="AR103" s="511" t="str">
        <f t="shared" ref="AR103" si="184">IF(ISBLANK(A102),"",ROUNDDOWN((V103-(AF103+AJ103+AN103))/V103,5)*100)</f>
        <v/>
      </c>
      <c r="AS103" s="512"/>
      <c r="AW103" s="473"/>
      <c r="AX103" s="75" t="s">
        <v>175</v>
      </c>
      <c r="AY103" s="91"/>
    </row>
    <row r="104" spans="1:65" ht="17.100000000000001" customHeight="1" x14ac:dyDescent="0.25">
      <c r="A104" s="359"/>
      <c r="B104" s="482">
        <v>29</v>
      </c>
      <c r="C104" s="480" t="str">
        <f>IFERROR(IF(VLOOKUP($AW104,'表２（地域間）（合計）'!$B$47:$AS$106,C$42,FALSE)="","",VLOOKUP($AW104,'表２（地域間）（合計）'!$B$47:$AS$106,C$42,FALSE)),"")</f>
        <v/>
      </c>
      <c r="D104" s="476" t="str">
        <f>IFERROR(IF(VLOOKUP($AW104,'表２（地域間）（合計）'!$B$47:$AS$106,D$42,FALSE)="","",VLOOKUP($AW104,'表２（地域間）（合計）'!$B$47:$AS$106,D$42,FALSE)),"")</f>
        <v/>
      </c>
      <c r="E104" s="477" t="str">
        <f>IFERROR(IF(VLOOKUP($AW104,'表２（地域間）（合計）'!$B$47:$AS$106,E$42,FALSE)="","",VLOOKUP($AW104,'表２（地域間）（合計）'!$B$47:$AS$106,E$42,FALSE)),"")</f>
        <v/>
      </c>
      <c r="F104" s="475" t="str">
        <f>IFERROR(IF(VLOOKUP($AW104,'表２（地域間）（合計）'!$B$47:$AS$106,F$42,FALSE)="","",VLOOKUP($AW104,'表２（地域間）（合計）'!$B$47:$AS$106,F$42,FALSE)),"")</f>
        <v/>
      </c>
      <c r="G104" s="475" t="str">
        <f>IFERROR(IF(VLOOKUP($AW104,'表２（地域間）（合計）'!$B$47:$AS$106,G$42,FALSE)="","",VLOOKUP($AW104,'表２（地域間）（合計）'!$B$47:$AS$106,G$42,FALSE)),"")</f>
        <v/>
      </c>
      <c r="H104" s="475" t="str">
        <f>IFERROR(IF(VLOOKUP($AW104,'表２（地域間）（合計）'!$B$47:$AS$106,H$42,FALSE)="","",VLOOKUP($AW104,'表２（地域間）（合計）'!$B$47:$AS$106,H$42,FALSE)),"")</f>
        <v/>
      </c>
      <c r="I104" s="475" t="str">
        <f>IFERROR(IF(VLOOKUP($AW104,'表２（地域間）（合計）'!$B$47:$AS$106,I$42,FALSE)="","",VLOOKUP($AW104,'表２（地域間）（合計）'!$B$47:$AS$106,I$42,FALSE)),"")</f>
        <v/>
      </c>
      <c r="J104" s="475" t="str">
        <f>IFERROR(IF(VLOOKUP($AW104,'表２（地域間）（合計）'!$B$47:$AS$106,J$42,FALSE)="","",VLOOKUP($AW104,'表２（地域間）（合計）'!$B$47:$AS$106,J$42,FALSE)),"")</f>
        <v/>
      </c>
      <c r="K104" s="475" t="str">
        <f>IFERROR(IF(VLOOKUP($AW104,'表２（地域間）（合計）'!$B$47:$AS$106,K$42,FALSE)="","",VLOOKUP($AW104,'表２（地域間）（合計）'!$B$47:$AS$106,K$42,FALSE)),"")</f>
        <v/>
      </c>
      <c r="L104" s="486" t="str">
        <f>IFERROR(IF(VLOOKUP($AW104,'表２（地域間）（合計）'!$B$47:$AS$106,L$42,FALSE)="","",VLOOKUP($AW104,'表２（地域間）（合計）'!$B$47:$AS$106,L$42,FALSE)),"")</f>
        <v/>
      </c>
      <c r="M104" s="259" t="s">
        <v>58</v>
      </c>
      <c r="N104" s="80">
        <v>0</v>
      </c>
      <c r="O104" s="259" t="s">
        <v>59</v>
      </c>
      <c r="P104" s="501" t="str">
        <f>IFERROR(IF(VLOOKUP($AW104,'表２（地域間）（合計）'!$B$47:$AS$106,P$42,FALSE)="","",VLOOKUP($AW104,'表２（地域間）（合計）'!$B$47:$AS$106,P$42,FALSE)),"")</f>
        <v/>
      </c>
      <c r="Q104" s="502" t="str">
        <f>IFERROR(IF(VLOOKUP($AW104,'表２（地域間）（合計）'!$B$47:$AS$106,Q$42,FALSE)="","",VLOOKUP($AW104,'表２（地域間）（合計）'!$B$47:$AS$106,Q$42,FALSE)),"")</f>
        <v/>
      </c>
      <c r="R104" s="505" t="e">
        <f>IF(N105="( )","人",ROUNDDOWN(N105*P104,1))</f>
        <v>#VALUE!</v>
      </c>
      <c r="S104" s="506"/>
      <c r="T104" s="509">
        <v>0</v>
      </c>
      <c r="U104" s="510"/>
      <c r="V104" s="488"/>
      <c r="W104" s="489"/>
      <c r="X104" s="266">
        <v>0</v>
      </c>
      <c r="Y104" s="267"/>
      <c r="Z104" s="488"/>
      <c r="AA104" s="489"/>
      <c r="AB104" s="490" t="s">
        <v>25</v>
      </c>
      <c r="AC104" s="491"/>
      <c r="AD104" s="266">
        <v>0</v>
      </c>
      <c r="AE104" s="267"/>
      <c r="AF104" s="488"/>
      <c r="AG104" s="489"/>
      <c r="AH104" s="499">
        <f t="shared" si="1"/>
        <v>0</v>
      </c>
      <c r="AI104" s="500"/>
      <c r="AJ104" s="488"/>
      <c r="AK104" s="489"/>
      <c r="AL104" s="266">
        <v>0</v>
      </c>
      <c r="AM104" s="267"/>
      <c r="AN104" s="488"/>
      <c r="AO104" s="489"/>
      <c r="AP104" s="490" t="s">
        <v>107</v>
      </c>
      <c r="AQ104" s="491"/>
      <c r="AR104" s="490" t="s">
        <v>25</v>
      </c>
      <c r="AS104" s="492"/>
      <c r="AW104" s="473"/>
      <c r="AX104" s="75" t="s">
        <v>174</v>
      </c>
      <c r="AY104" s="91"/>
    </row>
    <row r="105" spans="1:65" ht="17.100000000000001" customHeight="1" x14ac:dyDescent="0.25">
      <c r="A105" s="359"/>
      <c r="B105" s="483"/>
      <c r="C105" s="481"/>
      <c r="D105" s="478"/>
      <c r="E105" s="479"/>
      <c r="F105" s="475"/>
      <c r="G105" s="475"/>
      <c r="H105" s="475"/>
      <c r="I105" s="475"/>
      <c r="J105" s="475"/>
      <c r="K105" s="475"/>
      <c r="L105" s="487"/>
      <c r="M105" s="362"/>
      <c r="N105" s="38">
        <v>0</v>
      </c>
      <c r="O105" s="362"/>
      <c r="P105" s="503"/>
      <c r="Q105" s="504"/>
      <c r="R105" s="507"/>
      <c r="S105" s="508"/>
      <c r="T105" s="493">
        <v>0</v>
      </c>
      <c r="U105" s="494"/>
      <c r="V105" s="515">
        <f t="shared" ref="V105" si="185">ROUNDDOWN(AVERAGE(T104:U105),1)</f>
        <v>0</v>
      </c>
      <c r="W105" s="516"/>
      <c r="X105" s="262">
        <v>0</v>
      </c>
      <c r="Y105" s="263"/>
      <c r="Z105" s="515">
        <f t="shared" ref="Z105" si="186">ROUNDDOWN(AVERAGE(X104:Y105),1)</f>
        <v>0</v>
      </c>
      <c r="AA105" s="516"/>
      <c r="AB105" s="497">
        <f t="shared" ref="AB105" si="187">ROUNDDOWN(IF(V105=0,0,Z105/V105*100),3)</f>
        <v>0</v>
      </c>
      <c r="AC105" s="498"/>
      <c r="AD105" s="262">
        <v>0</v>
      </c>
      <c r="AE105" s="263"/>
      <c r="AF105" s="515">
        <f t="shared" ref="AF105" si="188">ROUNDDOWN(AVERAGE(AD104:AE105),1)</f>
        <v>0</v>
      </c>
      <c r="AG105" s="516"/>
      <c r="AH105" s="513">
        <f t="shared" si="1"/>
        <v>0</v>
      </c>
      <c r="AI105" s="514"/>
      <c r="AJ105" s="515">
        <f t="shared" ref="AJ105" si="189">ROUNDDOWN(AVERAGE(AH104:AI105),1)</f>
        <v>0</v>
      </c>
      <c r="AK105" s="516"/>
      <c r="AL105" s="262">
        <v>0</v>
      </c>
      <c r="AM105" s="263"/>
      <c r="AN105" s="515">
        <f t="shared" ref="AN105" si="190">ROUNDDOWN(AVERAGE(AL104:AM105),1)</f>
        <v>0</v>
      </c>
      <c r="AO105" s="516"/>
      <c r="AP105" s="497">
        <f>ROUNDDOWN(IF(V105=0,0,AN105/V105*100),3)</f>
        <v>0</v>
      </c>
      <c r="AQ105" s="498"/>
      <c r="AR105" s="511" t="str">
        <f t="shared" ref="AR105" si="191">IF(ISBLANK(A104),"",ROUNDDOWN((V105-(AF105+AJ105+AN105))/V105,5)*100)</f>
        <v/>
      </c>
      <c r="AS105" s="512"/>
      <c r="AW105" s="473"/>
      <c r="AX105" s="75" t="s">
        <v>175</v>
      </c>
      <c r="AY105" s="91"/>
    </row>
    <row r="106" spans="1:65" ht="17.100000000000001" customHeight="1" x14ac:dyDescent="0.25">
      <c r="A106" s="359"/>
      <c r="B106" s="482">
        <v>30</v>
      </c>
      <c r="C106" s="480" t="str">
        <f>IFERROR(IF(VLOOKUP($AW106,'表２（地域間）（合計）'!$B$47:$AS$106,C$42,FALSE)="","",VLOOKUP($AW106,'表２（地域間）（合計）'!$B$47:$AS$106,C$42,FALSE)),"")</f>
        <v/>
      </c>
      <c r="D106" s="476" t="str">
        <f>IFERROR(IF(VLOOKUP($AW106,'表２（地域間）（合計）'!$B$47:$AS$106,D$42,FALSE)="","",VLOOKUP($AW106,'表２（地域間）（合計）'!$B$47:$AS$106,D$42,FALSE)),"")</f>
        <v/>
      </c>
      <c r="E106" s="477" t="str">
        <f>IFERROR(IF(VLOOKUP($AW106,'表２（地域間）（合計）'!$B$47:$AS$106,E$42,FALSE)="","",VLOOKUP($AW106,'表２（地域間）（合計）'!$B$47:$AS$106,E$42,FALSE)),"")</f>
        <v/>
      </c>
      <c r="F106" s="475" t="str">
        <f>IFERROR(IF(VLOOKUP($AW106,'表２（地域間）（合計）'!$B$47:$AS$106,F$42,FALSE)="","",VLOOKUP($AW106,'表２（地域間）（合計）'!$B$47:$AS$106,F$42,FALSE)),"")</f>
        <v/>
      </c>
      <c r="G106" s="475" t="str">
        <f>IFERROR(IF(VLOOKUP($AW106,'表２（地域間）（合計）'!$B$47:$AS$106,G$42,FALSE)="","",VLOOKUP($AW106,'表２（地域間）（合計）'!$B$47:$AS$106,G$42,FALSE)),"")</f>
        <v/>
      </c>
      <c r="H106" s="475" t="str">
        <f>IFERROR(IF(VLOOKUP($AW106,'表２（地域間）（合計）'!$B$47:$AS$106,H$42,FALSE)="","",VLOOKUP($AW106,'表２（地域間）（合計）'!$B$47:$AS$106,H$42,FALSE)),"")</f>
        <v/>
      </c>
      <c r="I106" s="475" t="str">
        <f>IFERROR(IF(VLOOKUP($AW106,'表２（地域間）（合計）'!$B$47:$AS$106,I$42,FALSE)="","",VLOOKUP($AW106,'表２（地域間）（合計）'!$B$47:$AS$106,I$42,FALSE)),"")</f>
        <v/>
      </c>
      <c r="J106" s="475" t="str">
        <f>IFERROR(IF(VLOOKUP($AW106,'表２（地域間）（合計）'!$B$47:$AS$106,J$42,FALSE)="","",VLOOKUP($AW106,'表２（地域間）（合計）'!$B$47:$AS$106,J$42,FALSE)),"")</f>
        <v/>
      </c>
      <c r="K106" s="475" t="str">
        <f>IFERROR(IF(VLOOKUP($AW106,'表２（地域間）（合計）'!$B$47:$AS$106,K$42,FALSE)="","",VLOOKUP($AW106,'表２（地域間）（合計）'!$B$47:$AS$106,K$42,FALSE)),"")</f>
        <v/>
      </c>
      <c r="L106" s="486" t="str">
        <f>IFERROR(IF(VLOOKUP($AW106,'表２（地域間）（合計）'!$B$47:$AS$106,L$42,FALSE)="","",VLOOKUP($AW106,'表２（地域間）（合計）'!$B$47:$AS$106,L$42,FALSE)),"")</f>
        <v/>
      </c>
      <c r="M106" s="259" t="s">
        <v>58</v>
      </c>
      <c r="N106" s="80">
        <v>0</v>
      </c>
      <c r="O106" s="259" t="s">
        <v>59</v>
      </c>
      <c r="P106" s="501" t="str">
        <f>IFERROR(IF(VLOOKUP($AW106,'表２（地域間）（合計）'!$B$47:$AS$106,P$42,FALSE)="","",VLOOKUP($AW106,'表２（地域間）（合計）'!$B$47:$AS$106,P$42,FALSE)),"")</f>
        <v/>
      </c>
      <c r="Q106" s="502" t="str">
        <f>IFERROR(IF(VLOOKUP($AW106,'表２（地域間）（合計）'!$B$47:$AS$106,Q$42,FALSE)="","",VLOOKUP($AW106,'表２（地域間）（合計）'!$B$47:$AS$106,Q$42,FALSE)),"")</f>
        <v/>
      </c>
      <c r="R106" s="505" t="e">
        <f>IF(N107="( )","人",ROUNDDOWN(N107*P106,1))</f>
        <v>#VALUE!</v>
      </c>
      <c r="S106" s="506"/>
      <c r="T106" s="509">
        <v>0</v>
      </c>
      <c r="U106" s="510"/>
      <c r="V106" s="488"/>
      <c r="W106" s="489"/>
      <c r="X106" s="266">
        <v>0</v>
      </c>
      <c r="Y106" s="267"/>
      <c r="Z106" s="488"/>
      <c r="AA106" s="489"/>
      <c r="AB106" s="490" t="s">
        <v>25</v>
      </c>
      <c r="AC106" s="491"/>
      <c r="AD106" s="266">
        <v>0</v>
      </c>
      <c r="AE106" s="267"/>
      <c r="AF106" s="488"/>
      <c r="AG106" s="489"/>
      <c r="AH106" s="499">
        <f t="shared" si="1"/>
        <v>0</v>
      </c>
      <c r="AI106" s="500"/>
      <c r="AJ106" s="488"/>
      <c r="AK106" s="489"/>
      <c r="AL106" s="266">
        <v>0</v>
      </c>
      <c r="AM106" s="267"/>
      <c r="AN106" s="488"/>
      <c r="AO106" s="489"/>
      <c r="AP106" s="490" t="s">
        <v>107</v>
      </c>
      <c r="AQ106" s="491"/>
      <c r="AR106" s="490" t="s">
        <v>25</v>
      </c>
      <c r="AS106" s="492"/>
      <c r="AW106" s="473"/>
      <c r="AX106" s="75" t="s">
        <v>174</v>
      </c>
      <c r="AY106" s="91"/>
    </row>
    <row r="107" spans="1:65" ht="17.100000000000001" customHeight="1" thickBot="1" x14ac:dyDescent="0.3">
      <c r="A107" s="395"/>
      <c r="B107" s="483"/>
      <c r="C107" s="481"/>
      <c r="D107" s="478"/>
      <c r="E107" s="479"/>
      <c r="F107" s="475"/>
      <c r="G107" s="475"/>
      <c r="H107" s="475"/>
      <c r="I107" s="475"/>
      <c r="J107" s="475"/>
      <c r="K107" s="475"/>
      <c r="L107" s="487"/>
      <c r="M107" s="397"/>
      <c r="N107" s="44">
        <v>0</v>
      </c>
      <c r="O107" s="397"/>
      <c r="P107" s="503"/>
      <c r="Q107" s="504"/>
      <c r="R107" s="521"/>
      <c r="S107" s="522"/>
      <c r="T107" s="525">
        <v>0</v>
      </c>
      <c r="U107" s="526"/>
      <c r="V107" s="523">
        <f t="shared" ref="V107" si="192">ROUNDDOWN(AVERAGE(T106:U107),1)</f>
        <v>0</v>
      </c>
      <c r="W107" s="524"/>
      <c r="X107" s="398">
        <v>0</v>
      </c>
      <c r="Y107" s="399"/>
      <c r="Z107" s="523">
        <f t="shared" ref="Z107" si="193">ROUNDDOWN(AVERAGE(X106:Y107),1)</f>
        <v>0</v>
      </c>
      <c r="AA107" s="524"/>
      <c r="AB107" s="497">
        <f t="shared" ref="AB107" si="194">ROUNDDOWN(IF(V107=0,0,Z107/V107*100),3)</f>
        <v>0</v>
      </c>
      <c r="AC107" s="498"/>
      <c r="AD107" s="398">
        <v>0</v>
      </c>
      <c r="AE107" s="399"/>
      <c r="AF107" s="523">
        <f>ROUNDDOWN(AVERAGE(AD106:AE107),1)</f>
        <v>0</v>
      </c>
      <c r="AG107" s="524"/>
      <c r="AH107" s="513">
        <f t="shared" si="1"/>
        <v>0</v>
      </c>
      <c r="AI107" s="514"/>
      <c r="AJ107" s="523">
        <f t="shared" ref="AJ107" si="195">ROUNDDOWN(AVERAGE(AH106:AI107),1)</f>
        <v>0</v>
      </c>
      <c r="AK107" s="524"/>
      <c r="AL107" s="398">
        <v>0</v>
      </c>
      <c r="AM107" s="399"/>
      <c r="AN107" s="523">
        <f t="shared" ref="AN107" si="196">ROUNDDOWN(AVERAGE(AL106:AM107),1)</f>
        <v>0</v>
      </c>
      <c r="AO107" s="524"/>
      <c r="AP107" s="517">
        <f>ROUNDDOWN(IF(V107=0,0,AN107/V107*100),3)</f>
        <v>0</v>
      </c>
      <c r="AQ107" s="518"/>
      <c r="AR107" s="511" t="str">
        <f t="shared" ref="AR107" si="197">IF(ISBLANK(A106),"",ROUNDDOWN((V107-(AF107+AJ107+AN107))/V107,5)*100)</f>
        <v/>
      </c>
      <c r="AS107" s="512"/>
      <c r="AW107" s="474"/>
      <c r="AX107" s="75" t="s">
        <v>175</v>
      </c>
      <c r="AY107" s="91"/>
    </row>
    <row r="108" spans="1:65" ht="17.100000000000001" customHeight="1" thickTop="1" x14ac:dyDescent="0.25">
      <c r="A108" s="461" t="s">
        <v>1</v>
      </c>
      <c r="B108" s="462"/>
      <c r="C108" s="463"/>
      <c r="D108" s="413" t="s">
        <v>143</v>
      </c>
      <c r="E108" s="413"/>
      <c r="F108" s="391"/>
      <c r="G108" s="392"/>
      <c r="H108" s="391"/>
      <c r="I108" s="392"/>
      <c r="J108" s="391"/>
      <c r="K108" s="392"/>
      <c r="L108" s="391"/>
      <c r="M108" s="392"/>
      <c r="N108" s="391"/>
      <c r="O108" s="392"/>
      <c r="P108" s="391"/>
      <c r="Q108" s="392"/>
      <c r="R108" s="391"/>
      <c r="S108" s="392"/>
      <c r="T108" s="387">
        <f>IF(ISBLANK($D$11),"往　　　km",T48+T50+T52+T54+T56+T58+T60+T62+T64+T66+T68+T70+T72+T74+T76+T78+T80+T82+T84+T86+T88+T90+T92+T94+T96+T98+T100+T102+T104+T106)</f>
        <v>0</v>
      </c>
      <c r="U108" s="388"/>
      <c r="V108" s="389"/>
      <c r="W108" s="390"/>
      <c r="X108" s="387">
        <f>IF(ISBLANK($D$11),"往　　　km",X48+X50+X52+X54+X56+X58+X60+X62+X64+X66+X68+X70+X72+X74+X76+X78+X80+X82+X84+X86+X88+X90+X92+X94+X96+X98+X100+X102+X104+X106)</f>
        <v>0</v>
      </c>
      <c r="Y108" s="388"/>
      <c r="Z108" s="389"/>
      <c r="AA108" s="390"/>
      <c r="AB108" s="226"/>
      <c r="AC108" s="227"/>
      <c r="AD108" s="387">
        <f>IF(ISBLANK($D$11),"往　　　km",AD48+AD50+AD52+AD54+AD56+AD58+AD60+AD62+AD64+AD66+AD68+AD70+AD72+AD74+AD76+AD78+AD80+AD82+AD84+AD86+AD88+AD90+AD92+AD94+AD96+AD98+AD100+AD102+AD104+AD106)</f>
        <v>0</v>
      </c>
      <c r="AE108" s="388"/>
      <c r="AF108" s="389"/>
      <c r="AG108" s="390"/>
      <c r="AH108" s="387">
        <f>IF(ISBLANK($D$11),"往　　　km",AH48+AH50+AH52+AH54+AH56+AH58+AH60+AH62+AH64+AH66+AH68+AH70+AH72+AH74+AH76+AH78+AH80+AH82+AH84+AH86+AH88+AH90+AH92+AH94+AH96+AH98+AH100+AH102+AH104+AH106)</f>
        <v>0</v>
      </c>
      <c r="AI108" s="388"/>
      <c r="AJ108" s="389"/>
      <c r="AK108" s="390"/>
      <c r="AL108" s="387">
        <f>IF(ISBLANK($D$11),"往　　　km",AL48+AL50+AL52+AL54+AL56+AL58+AL60+AL62+AL64+AL66+AL68+AL70+AL72+AL74+AL76+AL78+AL80+AL82+AL84+AL86+AL88+AL90+AL92+AL94+AL96+AL98+AL100+AL102+AL104+AL106)</f>
        <v>0</v>
      </c>
      <c r="AM108" s="388"/>
      <c r="AN108" s="389"/>
      <c r="AO108" s="390"/>
      <c r="AP108" s="226"/>
      <c r="AQ108" s="227"/>
      <c r="AR108" s="226"/>
      <c r="AS108" s="380"/>
    </row>
    <row r="109" spans="1:65" ht="17.100000000000001" customHeight="1" thickBot="1" x14ac:dyDescent="0.3">
      <c r="A109" s="464"/>
      <c r="B109" s="465"/>
      <c r="C109" s="466"/>
      <c r="D109" s="414"/>
      <c r="E109" s="414"/>
      <c r="F109" s="393"/>
      <c r="G109" s="394"/>
      <c r="H109" s="393"/>
      <c r="I109" s="394"/>
      <c r="J109" s="393"/>
      <c r="K109" s="394"/>
      <c r="L109" s="393"/>
      <c r="M109" s="394"/>
      <c r="N109" s="393"/>
      <c r="O109" s="394"/>
      <c r="P109" s="393"/>
      <c r="Q109" s="394"/>
      <c r="R109" s="393"/>
      <c r="S109" s="394"/>
      <c r="T109" s="382">
        <f>IF(ISBLANK($D$11),"復　　　km",T49+T51+T53+T55+T57+T59+T61+T63+T65+T67+T69+T71+T73+T75+T77+T79+T81+T83+T85+T87+T89+T91+T93+T95+T97+T99+T101+T103+T105+T107)</f>
        <v>0</v>
      </c>
      <c r="U109" s="383"/>
      <c r="V109" s="384">
        <f>IF(ISBLANK($D$11),"km",V49+V51+V53+V55+V57+V59+V61+V63+V65+V67+V69+V71+V73+V75+V77+V79+V81+V83+V85+V87+V89+V91+V93+V95+V97+V99+V101+V103+V105+V107)</f>
        <v>0</v>
      </c>
      <c r="W109" s="385"/>
      <c r="X109" s="382">
        <f>IF(ISBLANK($D$11),"復　　　km",X49+X51+X53+X55+X57+X59+X61+X63+X65+X67+X69+X71+X73+X75+X77+X79+X81+X83+X85+X87+X89+X91+X93+X95+X97+X99+X101+X103+X105+X107)</f>
        <v>0</v>
      </c>
      <c r="Y109" s="383"/>
      <c r="Z109" s="384">
        <f>IF(ISBLANK($D$11),"km",Z49+Z51+Z53+Z55+Z57+Z59+Z61+Z63+Z65+Z67+Z69+Z71+Z73+Z75+Z77+Z79+Z81+Z83+Z85+Z87+Z89+Z91+Z93+Z95+Z97+Z99+Z101+Z103+Z105+Z107)</f>
        <v>0</v>
      </c>
      <c r="AA109" s="385"/>
      <c r="AB109" s="228"/>
      <c r="AC109" s="229"/>
      <c r="AD109" s="382">
        <f>IF(ISBLANK($D$11),"復　　　km",AD49+AD51+AD53+AD55+AD57+AD59+AD61+AD63+AD65+AD67+AD69+AD71+AD73+AD75+AD77+AD79+AD81+AD83+AD85+AD87+AD89+AD91+AD93+AD95+AD97+AD99+AD101+AD103+AD105+AD107)</f>
        <v>0</v>
      </c>
      <c r="AE109" s="383"/>
      <c r="AF109" s="384">
        <f>IF(ISBLANK($D$11),"km",AF49+AF51+AF53+AF55+AF57+AF59+AF61+AF63+AF65+AF67+AF69+AF71+AF73+AF75+AF77+AF79+AF81+AF83+AF85+AF87+AF89+AF91+AF93+AF95+AF97+AF99+AF101+AF103+AF105+AF107)</f>
        <v>0</v>
      </c>
      <c r="AG109" s="385"/>
      <c r="AH109" s="382">
        <f>IF(ISBLANK($D$11),"復　　　km",AH49+AH51+AH53+AH55+AH57+AH59+AH61+AH63+AH65+AH67+AH69+AH71+AH73+AH75+AH77+AH79+AH81+AH83+AH85+AH87+AH89+AH91+AH93+AH95+AH97+AH99+AH101+AH103+AH105+AH107)</f>
        <v>0</v>
      </c>
      <c r="AI109" s="383"/>
      <c r="AJ109" s="384">
        <f>IF(ISBLANK($D$11),"km",AJ49+AJ51+AJ53+AJ55+AJ57+AJ59+AJ61+AJ63+AJ65+AJ67+AJ69+AJ71+AJ73+AJ75+AJ77+AJ79+AJ81+AJ83+AJ85+AJ87+AJ89+AJ91+AJ93+AJ95+AJ97+AJ99+AJ101+AJ103+AJ105+AJ107)</f>
        <v>0</v>
      </c>
      <c r="AK109" s="385"/>
      <c r="AL109" s="382">
        <f>IF(ISBLANK($D$11),"復　　　km",AL49+AL51+AL53+AL55+AL57+AL59+AL61+AL63+AL65+AL67+AL69+AL71+AL73+AL75+AL77+AL79+AL81+AL83+AL85+AL87+AL89+AL91+AL93+AL95+AL97+AL99+AL101+AL103+AL105+AL107)</f>
        <v>0</v>
      </c>
      <c r="AM109" s="383"/>
      <c r="AN109" s="384">
        <f>IF(ISBLANK($D$11),"km",AN49+AN51+AN53+AN55+AN57+AN59+AN61+AN63+AN65+AN67+AN69+AN71+AN73+AN75+AN77+AN79+AN81+AN83+AN85+AN87+AN89+AN91+AN93+AN95+AN97+AN99+AN101+AN103+AN105+AN107)</f>
        <v>0</v>
      </c>
      <c r="AO109" s="385"/>
      <c r="AP109" s="228"/>
      <c r="AQ109" s="229"/>
      <c r="AR109" s="228"/>
      <c r="AS109" s="381"/>
    </row>
    <row r="110" spans="1:65" ht="15" hidden="1" customHeight="1" x14ac:dyDescent="0.25"/>
    <row r="111" spans="1:65" ht="15" hidden="1" customHeight="1" thickBot="1" x14ac:dyDescent="0.3">
      <c r="A111" t="s">
        <v>111</v>
      </c>
    </row>
    <row r="112" spans="1:65" s="1" customFormat="1" ht="40.5" hidden="1" customHeight="1" x14ac:dyDescent="0.25">
      <c r="A112" s="364" t="s">
        <v>0</v>
      </c>
      <c r="B112" s="367" t="s">
        <v>2</v>
      </c>
      <c r="C112" s="367" t="s">
        <v>122</v>
      </c>
      <c r="D112" s="211" t="s">
        <v>123</v>
      </c>
      <c r="E112" s="213"/>
      <c r="F112" s="211" t="s">
        <v>61</v>
      </c>
      <c r="G112" s="213"/>
      <c r="H112" s="211" t="s">
        <v>62</v>
      </c>
      <c r="I112" s="212"/>
      <c r="J112" s="213"/>
      <c r="K112" s="53"/>
      <c r="L112" s="53"/>
      <c r="M112" s="249" t="s">
        <v>137</v>
      </c>
      <c r="N112" s="249"/>
      <c r="O112" s="249"/>
      <c r="P112" s="249"/>
      <c r="Q112" s="249"/>
      <c r="R112" s="249"/>
      <c r="S112" s="249"/>
      <c r="T112" s="249"/>
      <c r="U112" s="249"/>
      <c r="V112" s="249"/>
      <c r="W112" s="249"/>
      <c r="X112" s="249"/>
      <c r="Y112" s="249"/>
      <c r="Z112" s="249"/>
      <c r="AA112" s="249"/>
      <c r="AB112" s="249"/>
      <c r="AC112" s="249"/>
      <c r="AD112" s="250"/>
      <c r="AE112" s="211" t="s">
        <v>139</v>
      </c>
      <c r="AF112" s="212"/>
      <c r="AG112" s="213"/>
      <c r="AH112" s="211" t="s">
        <v>63</v>
      </c>
      <c r="AI112" s="212"/>
      <c r="AJ112" s="213"/>
      <c r="AK112" s="211" t="s">
        <v>64</v>
      </c>
      <c r="AL112" s="212"/>
      <c r="AM112" s="213"/>
      <c r="AN112" s="211" t="s">
        <v>65</v>
      </c>
      <c r="AO112" s="212"/>
      <c r="AP112" s="386"/>
      <c r="AQ112" s="437"/>
      <c r="AR112" s="437"/>
      <c r="AS112" s="437"/>
      <c r="AT112" s="77"/>
      <c r="AU112" s="77"/>
      <c r="AV112" s="77"/>
      <c r="AW112" s="470" t="s">
        <v>171</v>
      </c>
      <c r="AX112" s="77"/>
      <c r="AY112" s="39"/>
      <c r="AZ112" s="439"/>
      <c r="BA112" s="439"/>
      <c r="BB112" s="439"/>
      <c r="BC112" s="215"/>
      <c r="BD112" s="215"/>
      <c r="BE112" s="215"/>
      <c r="BF112" s="39"/>
      <c r="BG112" s="39"/>
      <c r="BH112" s="39"/>
      <c r="BI112" s="39"/>
      <c r="BJ112" s="39"/>
      <c r="BL112"/>
      <c r="BM112"/>
    </row>
    <row r="113" spans="1:65" s="1" customFormat="1" ht="33" hidden="1" customHeight="1" x14ac:dyDescent="0.25">
      <c r="A113" s="365"/>
      <c r="B113" s="368"/>
      <c r="C113" s="368"/>
      <c r="D113" s="214"/>
      <c r="E113" s="216"/>
      <c r="F113" s="214"/>
      <c r="G113" s="216"/>
      <c r="H113" s="214"/>
      <c r="I113" s="215"/>
      <c r="J113" s="216"/>
      <c r="K113" s="54"/>
      <c r="L113" s="54"/>
      <c r="M113" s="245" t="s">
        <v>125</v>
      </c>
      <c r="N113" s="246"/>
      <c r="O113" s="246"/>
      <c r="P113" s="246"/>
      <c r="Q113" s="246"/>
      <c r="R113" s="247"/>
      <c r="S113" s="245" t="s">
        <v>126</v>
      </c>
      <c r="T113" s="246"/>
      <c r="U113" s="246"/>
      <c r="V113" s="246"/>
      <c r="W113" s="246"/>
      <c r="X113" s="247"/>
      <c r="Y113" s="245" t="s">
        <v>127</v>
      </c>
      <c r="Z113" s="246"/>
      <c r="AA113" s="246"/>
      <c r="AB113" s="246"/>
      <c r="AC113" s="246"/>
      <c r="AD113" s="247"/>
      <c r="AE113" s="51"/>
      <c r="AF113" s="54"/>
      <c r="AG113" s="52"/>
      <c r="AH113" s="51"/>
      <c r="AI113" s="54"/>
      <c r="AJ113" s="52"/>
      <c r="AK113" s="51"/>
      <c r="AL113" s="54"/>
      <c r="AM113" s="52"/>
      <c r="AN113" s="51"/>
      <c r="AO113" s="54"/>
      <c r="AP113" s="68"/>
      <c r="AQ113" s="69"/>
      <c r="AR113" s="69"/>
      <c r="AS113" s="69"/>
      <c r="AT113" s="70"/>
      <c r="AU113" s="70"/>
      <c r="AV113" s="70"/>
      <c r="AW113" s="471"/>
      <c r="AX113" s="70"/>
      <c r="AY113" s="39"/>
      <c r="AZ113" s="66"/>
      <c r="BA113" s="66"/>
      <c r="BB113" s="66"/>
      <c r="BC113" s="54"/>
      <c r="BD113" s="54"/>
      <c r="BE113" s="54"/>
      <c r="BF113" s="39"/>
      <c r="BG113" s="39"/>
      <c r="BH113" s="39"/>
      <c r="BI113" s="39"/>
      <c r="BJ113" s="39"/>
      <c r="BL113"/>
      <c r="BM113"/>
    </row>
    <row r="114" spans="1:65" ht="84.75" hidden="1" customHeight="1" x14ac:dyDescent="0.25">
      <c r="A114" s="366"/>
      <c r="B114" s="369"/>
      <c r="C114" s="369"/>
      <c r="D114" s="243" t="s">
        <v>124</v>
      </c>
      <c r="E114" s="244"/>
      <c r="F114" s="217" t="s">
        <v>68</v>
      </c>
      <c r="G114" s="219"/>
      <c r="H114" s="251" t="s">
        <v>69</v>
      </c>
      <c r="I114" s="304"/>
      <c r="J114" s="252"/>
      <c r="K114" s="251" t="s">
        <v>138</v>
      </c>
      <c r="L114" s="252"/>
      <c r="M114" s="248" t="s">
        <v>128</v>
      </c>
      <c r="N114" s="248"/>
      <c r="O114" s="248" t="s">
        <v>129</v>
      </c>
      <c r="P114" s="248"/>
      <c r="Q114" s="248" t="s">
        <v>134</v>
      </c>
      <c r="R114" s="248"/>
      <c r="S114" s="248" t="s">
        <v>130</v>
      </c>
      <c r="T114" s="248"/>
      <c r="U114" s="248" t="s">
        <v>131</v>
      </c>
      <c r="V114" s="248"/>
      <c r="W114" s="248" t="s">
        <v>135</v>
      </c>
      <c r="X114" s="248"/>
      <c r="Y114" s="248" t="s">
        <v>132</v>
      </c>
      <c r="Z114" s="248"/>
      <c r="AA114" s="248" t="s">
        <v>133</v>
      </c>
      <c r="AB114" s="248"/>
      <c r="AC114" s="248" t="s">
        <v>136</v>
      </c>
      <c r="AD114" s="248"/>
      <c r="AE114" s="251" t="s">
        <v>140</v>
      </c>
      <c r="AF114" s="304"/>
      <c r="AG114" s="252"/>
      <c r="AH114" s="217" t="s">
        <v>70</v>
      </c>
      <c r="AI114" s="218"/>
      <c r="AJ114" s="219"/>
      <c r="AK114" s="217" t="s">
        <v>71</v>
      </c>
      <c r="AL114" s="218"/>
      <c r="AM114" s="219"/>
      <c r="AN114" s="217" t="s">
        <v>72</v>
      </c>
      <c r="AO114" s="218"/>
      <c r="AP114" s="428"/>
      <c r="AQ114" s="438"/>
      <c r="AR114" s="438"/>
      <c r="AS114" s="438"/>
      <c r="AT114" s="78"/>
      <c r="AU114" s="78"/>
      <c r="AV114" s="78"/>
      <c r="AW114" s="472"/>
      <c r="AX114" s="78"/>
      <c r="AY114" s="35"/>
      <c r="AZ114" s="435"/>
      <c r="BA114" s="435"/>
      <c r="BB114" s="435"/>
      <c r="BC114" s="435"/>
      <c r="BD114" s="435"/>
      <c r="BE114" s="435"/>
      <c r="BF114" s="35"/>
      <c r="BG114" s="35"/>
      <c r="BH114" s="35"/>
      <c r="BI114" s="35"/>
      <c r="BJ114" s="35"/>
    </row>
    <row r="115" spans="1:65" s="2" customFormat="1" ht="35.1" hidden="1" customHeight="1" x14ac:dyDescent="0.25">
      <c r="A115" s="81" t="str">
        <f>IF(ISBLANK(A48),"",(A48))</f>
        <v>羽越</v>
      </c>
      <c r="B115" s="82">
        <f>IF(ISBLANK(B48),"",(B48))</f>
        <v>1</v>
      </c>
      <c r="C115" s="32"/>
      <c r="D115" s="527" t="e">
        <f>IF(ISBLANK(A48),"",ROUNDDOWN((V49-(AF49+AJ49))/V49,5))</f>
        <v>#DIV/0!</v>
      </c>
      <c r="E115" s="528"/>
      <c r="F115" s="529" t="str">
        <f>IFERROR(IF(VLOOKUP($AW115,'表２（地域間）（合計）'!$B$114:$AP$143,F$42,FALSE)="","",VLOOKUP($AW115,'表２（地域間）（合計）'!$B$114:$AP$143,F$42,FALSE)),"")</f>
        <v/>
      </c>
      <c r="G115" s="530" t="str">
        <f>IFERROR(IF(VLOOKUP($AW115,'表２（地域間）（合計）'!$B$47:$AS$106,G$42,FALSE)="","",VLOOKUP($AW115,'表２（地域間）（合計）'!$B$47:$AS$106,G$42,FALSE)),"")</f>
        <v/>
      </c>
      <c r="H115" s="531" t="e">
        <f>IF(ISBLANK(A48),"円",ROUNDDOWN($AO$34*F115,0))</f>
        <v>#DIV/0!</v>
      </c>
      <c r="I115" s="531"/>
      <c r="J115" s="531"/>
      <c r="K115" s="532" t="e">
        <f>IF(ISBLANK(A48),"円",ROUNDDOWN((Q115+W115+AC115)/3,2))</f>
        <v>#VALUE!</v>
      </c>
      <c r="L115" s="533"/>
      <c r="M115" s="534" t="str">
        <f>IFERROR(IF(VLOOKUP($AW115,'表２（地域間）（合計）'!$B$114:$AP$143,M$42,FALSE)="","",VLOOKUP($AW115,'表２（地域間）（合計）'!$B$114:$AP$143,M$42,FALSE)),"")</f>
        <v/>
      </c>
      <c r="N115" s="535" t="str">
        <f>IFERROR(IF(VLOOKUP($AW115,'表２（地域間）（合計）'!$B$47:$AS$106,N$42,FALSE)="","",VLOOKUP($AW115,'表２（地域間）（合計）'!$B$47:$AS$106,N$42,FALSE)),"")</f>
        <v/>
      </c>
      <c r="O115" s="536" t="str">
        <f>IFERROR(IF(VLOOKUP($AW115,'表２（地域間）（合計）'!$B$114:$AP$143,O$42,FALSE)="","",VLOOKUP($AW115,'表２（地域間）（合計）'!$B$114:$AP$143,O$42,FALSE)),"")</f>
        <v/>
      </c>
      <c r="P115" s="537" t="str">
        <f>IFERROR(IF(VLOOKUP($AW115,'表２（地域間）（合計）'!$B$47:$AS$106,P$42,FALSE)="","",VLOOKUP($AW115,'表２（地域間）（合計）'!$B$47:$AS$106,P$42,FALSE)),"")</f>
        <v/>
      </c>
      <c r="Q115" s="532" t="e">
        <f>IF(ISBLANK(A48),"円",ROUNDDOWN(M115/O115,2))</f>
        <v>#VALUE!</v>
      </c>
      <c r="R115" s="533"/>
      <c r="S115" s="534" t="str">
        <f>IFERROR(IF(VLOOKUP($AW115,'表２（地域間）（合計）'!$B$114:$AP$143,S$42,FALSE)="","",VLOOKUP($AW115,'表２（地域間）（合計）'!$B$114:$AP$143,S$42,FALSE)),"")</f>
        <v/>
      </c>
      <c r="T115" s="535" t="str">
        <f>IFERROR(IF(VLOOKUP($AW115,'表２（地域間）（合計）'!$B$47:$AS$106,T$42,FALSE)="","",VLOOKUP($AW115,'表２（地域間）（合計）'!$B$47:$AS$106,T$42,FALSE)),"")</f>
        <v/>
      </c>
      <c r="U115" s="536" t="str">
        <f>IFERROR(IF(VLOOKUP($AW115,'表２（地域間）（合計）'!$B$114:$AP$143,U$42,FALSE)="","",VLOOKUP($AW115,'表２（地域間）（合計）'!$B$114:$AP$143,U$42,FALSE)),"")</f>
        <v/>
      </c>
      <c r="V115" s="537" t="str">
        <f>IFERROR(IF(VLOOKUP($AW115,'表２（地域間）（合計）'!$B$47:$AS$106,V$42,FALSE)="","",VLOOKUP($AW115,'表２（地域間）（合計）'!$B$47:$AS$106,V$42,FALSE)),"")</f>
        <v/>
      </c>
      <c r="W115" s="532" t="e">
        <f>IF(ISBLANK(A48),"円",ROUNDDOWN(S115/U115,2))</f>
        <v>#VALUE!</v>
      </c>
      <c r="X115" s="533"/>
      <c r="Y115" s="534" t="str">
        <f>IFERROR(IF(VLOOKUP($AW115,'表２（地域間）（合計）'!$B$114:$AP$143,Y$42,FALSE)="","",VLOOKUP($AW115,'表２（地域間）（合計）'!$B$114:$AP$143,Y$42,FALSE)),"")</f>
        <v/>
      </c>
      <c r="Z115" s="535" t="str">
        <f>IFERROR(IF(VLOOKUP($AW115,'表２（地域間）（合計）'!$B$47:$AS$106,Z$42,FALSE)="","",VLOOKUP($AW115,'表２（地域間）（合計）'!$B$47:$AS$106,Z$42,FALSE)),"")</f>
        <v/>
      </c>
      <c r="AA115" s="536" t="str">
        <f>IFERROR(IF(VLOOKUP($AW115,'表２（地域間）（合計）'!$B$114:$AP$143,AA$42,FALSE)="","",VLOOKUP($AW115,'表２（地域間）（合計）'!$B$114:$AP$143,AA$42,FALSE)),"")</f>
        <v/>
      </c>
      <c r="AB115" s="537" t="str">
        <f>IFERROR(IF(VLOOKUP($AW115,'表２（地域間）（合計）'!$B$47:$AS$106,AB$42,FALSE)="","",VLOOKUP($AW115,'表２（地域間）（合計）'!$B$47:$AS$106,AB$42,FALSE)),"")</f>
        <v/>
      </c>
      <c r="AC115" s="532" t="e">
        <f>IF(ISBLANK(A48),"円",ROUNDDOWN(Y115/AA115,2))</f>
        <v>#VALUE!</v>
      </c>
      <c r="AD115" s="533"/>
      <c r="AE115" s="538" t="e">
        <f>IF(ISBLANK(A48),"円",ROUNDDOWN(F115*K115,0))</f>
        <v>#VALUE!</v>
      </c>
      <c r="AF115" s="539"/>
      <c r="AG115" s="540"/>
      <c r="AH115" s="541" t="str">
        <f>IF(ISERROR(H115-AE115),"円",ROUNDDOWN(H115-AE115,0))</f>
        <v>円</v>
      </c>
      <c r="AI115" s="542"/>
      <c r="AJ115" s="543"/>
      <c r="AK115" s="544" t="e">
        <f>IF(H115="円","円",ROUNDDOWN(H115*9/20,0))</f>
        <v>#DIV/0!</v>
      </c>
      <c r="AL115" s="545"/>
      <c r="AM115" s="546"/>
      <c r="AN115" s="544" t="str">
        <f>IF(ISERROR(AK115),"円",IF(AH115&lt;AK115,AH115,AK115))</f>
        <v>円</v>
      </c>
      <c r="AO115" s="545"/>
      <c r="AP115" s="547"/>
      <c r="AQ115" s="347"/>
      <c r="AR115" s="347"/>
      <c r="AS115" s="347"/>
      <c r="AT115" s="79"/>
      <c r="AU115" s="79"/>
      <c r="AV115" s="79"/>
      <c r="AW115" s="85" t="str">
        <f>IF(ISBLANK(AW48),"",(AW48))</f>
        <v/>
      </c>
      <c r="AX115" s="79"/>
      <c r="AY115" s="36"/>
      <c r="AZ115" s="339"/>
      <c r="BA115" s="339"/>
      <c r="BB115" s="339"/>
      <c r="BC115" s="436"/>
      <c r="BD115" s="436"/>
      <c r="BE115" s="436"/>
      <c r="BF115" s="36"/>
      <c r="BG115" s="36"/>
      <c r="BH115" s="36"/>
      <c r="BI115" s="36"/>
      <c r="BJ115" s="36"/>
      <c r="BK115" s="2">
        <v>104041.60000000001</v>
      </c>
      <c r="BL115" s="322">
        <f>ROUNDDOWN(BK115*365/366,1)</f>
        <v>103757.3</v>
      </c>
      <c r="BM115" s="322"/>
    </row>
    <row r="116" spans="1:65" ht="35.1" hidden="1" customHeight="1" x14ac:dyDescent="0.25">
      <c r="A116" s="81" t="str">
        <f>IF(ISBLANK(A50),"",(A50))</f>
        <v/>
      </c>
      <c r="B116" s="82">
        <f>IF(ISBLANK(B50),"",(B50))</f>
        <v>2</v>
      </c>
      <c r="C116" s="32"/>
      <c r="D116" s="527" t="str">
        <f>IF(ISBLANK(A50),"",ROUNDDOWN((V51-(AF51+AJ51))/V51,5))</f>
        <v/>
      </c>
      <c r="E116" s="528"/>
      <c r="F116" s="529" t="str">
        <f>IFERROR(IF(VLOOKUP($AW116,'表２（地域間）（合計）'!$B$114:$AP$143,F$42,FALSE)="","",VLOOKUP($AW116,'表２（地域間）（合計）'!$B$114:$AP$143,F$42,FALSE)),"")</f>
        <v/>
      </c>
      <c r="G116" s="530" t="str">
        <f>IFERROR(IF(VLOOKUP($AW116,'表２（地域間）（合計）'!$B$47:$AS$106,G$42,FALSE)="","",VLOOKUP($AW116,'表２（地域間）（合計）'!$B$47:$AS$106,G$42,FALSE)),"")</f>
        <v/>
      </c>
      <c r="H116" s="531" t="str">
        <f>IF(ISBLANK(A50),"円",ROUNDDOWN($AO$34*F116,0))</f>
        <v>円</v>
      </c>
      <c r="I116" s="531"/>
      <c r="J116" s="531"/>
      <c r="K116" s="532" t="str">
        <f>IF(ISBLANK(A50),"円",ROUNDDOWN((Q116+W116+AC116)/3,2))</f>
        <v>円</v>
      </c>
      <c r="L116" s="533"/>
      <c r="M116" s="534" t="str">
        <f>IFERROR(IF(VLOOKUP($AW116,'表２（地域間）（合計）'!$B$114:$AP$143,M$42,FALSE)="","",VLOOKUP($AW116,'表２（地域間）（合計）'!$B$114:$AP$143,M$42,FALSE)),"")</f>
        <v/>
      </c>
      <c r="N116" s="535" t="str">
        <f>IFERROR(IF(VLOOKUP($AW116,'表２（地域間）（合計）'!$B$47:$AS$106,N$42,FALSE)="","",VLOOKUP($AW116,'表２（地域間）（合計）'!$B$47:$AS$106,N$42,FALSE)),"")</f>
        <v/>
      </c>
      <c r="O116" s="536" t="str">
        <f>IFERROR(IF(VLOOKUP($AW116,'表２（地域間）（合計）'!$B$114:$AP$143,O$42,FALSE)="","",VLOOKUP($AW116,'表２（地域間）（合計）'!$B$114:$AP$143,O$42,FALSE)),"")</f>
        <v/>
      </c>
      <c r="P116" s="537" t="str">
        <f>IFERROR(IF(VLOOKUP($AW116,'表２（地域間）（合計）'!$B$47:$AS$106,P$42,FALSE)="","",VLOOKUP($AW116,'表２（地域間）（合計）'!$B$47:$AS$106,P$42,FALSE)),"")</f>
        <v/>
      </c>
      <c r="Q116" s="532" t="str">
        <f>IF(ISBLANK(A50),"円",ROUNDDOWN(M116/O116,2))</f>
        <v>円</v>
      </c>
      <c r="R116" s="533"/>
      <c r="S116" s="534" t="str">
        <f>IFERROR(IF(VLOOKUP($AW116,'表２（地域間）（合計）'!$B$114:$AP$143,S$42,FALSE)="","",VLOOKUP($AW116,'表２（地域間）（合計）'!$B$114:$AP$143,S$42,FALSE)),"")</f>
        <v/>
      </c>
      <c r="T116" s="535" t="str">
        <f>IFERROR(IF(VLOOKUP($AW116,'表２（地域間）（合計）'!$B$47:$AS$106,T$42,FALSE)="","",VLOOKUP($AW116,'表２（地域間）（合計）'!$B$47:$AS$106,T$42,FALSE)),"")</f>
        <v/>
      </c>
      <c r="U116" s="536" t="str">
        <f>IFERROR(IF(VLOOKUP($AW116,'表２（地域間）（合計）'!$B$114:$AP$143,U$42,FALSE)="","",VLOOKUP($AW116,'表２（地域間）（合計）'!$B$114:$AP$143,U$42,FALSE)),"")</f>
        <v/>
      </c>
      <c r="V116" s="537" t="str">
        <f>IFERROR(IF(VLOOKUP($AW116,'表２（地域間）（合計）'!$B$47:$AS$106,V$42,FALSE)="","",VLOOKUP($AW116,'表２（地域間）（合計）'!$B$47:$AS$106,V$42,FALSE)),"")</f>
        <v/>
      </c>
      <c r="W116" s="532" t="str">
        <f>IF(ISBLANK(A50),"円",ROUNDDOWN(S116/U116,2))</f>
        <v>円</v>
      </c>
      <c r="X116" s="533"/>
      <c r="Y116" s="534" t="str">
        <f>IFERROR(IF(VLOOKUP($AW116,'表２（地域間）（合計）'!$B$114:$AP$143,Y$42,FALSE)="","",VLOOKUP($AW116,'表２（地域間）（合計）'!$B$114:$AP$143,Y$42,FALSE)),"")</f>
        <v/>
      </c>
      <c r="Z116" s="535" t="str">
        <f>IFERROR(IF(VLOOKUP($AW116,'表２（地域間）（合計）'!$B$47:$AS$106,Z$42,FALSE)="","",VLOOKUP($AW116,'表２（地域間）（合計）'!$B$47:$AS$106,Z$42,FALSE)),"")</f>
        <v/>
      </c>
      <c r="AA116" s="536" t="str">
        <f>IFERROR(IF(VLOOKUP($AW116,'表２（地域間）（合計）'!$B$114:$AP$143,AA$42,FALSE)="","",VLOOKUP($AW116,'表２（地域間）（合計）'!$B$114:$AP$143,AA$42,FALSE)),"")</f>
        <v/>
      </c>
      <c r="AB116" s="537" t="str">
        <f>IFERROR(IF(VLOOKUP($AW116,'表２（地域間）（合計）'!$B$47:$AS$106,AB$42,FALSE)="","",VLOOKUP($AW116,'表２（地域間）（合計）'!$B$47:$AS$106,AB$42,FALSE)),"")</f>
        <v/>
      </c>
      <c r="AC116" s="532" t="str">
        <f>IF(ISBLANK(A50),"円",ROUNDDOWN(Y116/AA116,2))</f>
        <v>円</v>
      </c>
      <c r="AD116" s="533"/>
      <c r="AE116" s="538" t="str">
        <f>IF(ISBLANK(A50),"円",ROUNDDOWN(F116*K116,0))</f>
        <v>円</v>
      </c>
      <c r="AF116" s="539"/>
      <c r="AG116" s="540"/>
      <c r="AH116" s="541" t="str">
        <f t="shared" ref="AH116:AH144" si="198">IF(ISERROR(H116-AE116),"円",ROUNDDOWN(H116-AE116,0))</f>
        <v>円</v>
      </c>
      <c r="AI116" s="542"/>
      <c r="AJ116" s="543"/>
      <c r="AK116" s="544" t="str">
        <f t="shared" ref="AK116:AK144" si="199">IF(H116="円","円",ROUNDDOWN(H116*9/20,0))</f>
        <v>円</v>
      </c>
      <c r="AL116" s="545"/>
      <c r="AM116" s="546"/>
      <c r="AN116" s="544" t="str">
        <f t="shared" ref="AN116:AN144" si="200">IF(ISERROR(AK116),"円",IF(AH116&lt;AK116,AH116,AK116))</f>
        <v>円</v>
      </c>
      <c r="AO116" s="545"/>
      <c r="AP116" s="547"/>
      <c r="AQ116" s="347"/>
      <c r="AR116" s="347"/>
      <c r="AS116" s="347"/>
      <c r="AT116" s="79"/>
      <c r="AU116" s="79"/>
      <c r="AV116" s="79"/>
      <c r="AW116" s="85" t="str">
        <f>IF(ISBLANK(AW50),"",(AW50))</f>
        <v/>
      </c>
      <c r="AX116" s="79"/>
      <c r="AY116" s="36"/>
      <c r="AZ116" s="339"/>
      <c r="BA116" s="339"/>
      <c r="BB116" s="339"/>
      <c r="BC116" s="436"/>
      <c r="BD116" s="436"/>
      <c r="BE116" s="436"/>
      <c r="BF116" s="36"/>
      <c r="BG116" s="36"/>
      <c r="BH116" s="36"/>
      <c r="BI116" s="36"/>
      <c r="BJ116" s="36"/>
      <c r="BL116" s="1"/>
      <c r="BM116" s="1"/>
    </row>
    <row r="117" spans="1:65" ht="35.1" hidden="1" customHeight="1" x14ac:dyDescent="0.25">
      <c r="A117" s="81" t="str">
        <f>IF(ISBLANK(A52),"",(A52))</f>
        <v/>
      </c>
      <c r="B117" s="82">
        <f>IF(ISBLANK(B52),"",(B52))</f>
        <v>3</v>
      </c>
      <c r="C117" s="32"/>
      <c r="D117" s="527" t="str">
        <f>IF(ISBLANK(A52),"",ROUNDDOWN((V53-(AF53+AJ53))/V53,5))</f>
        <v/>
      </c>
      <c r="E117" s="528"/>
      <c r="F117" s="529" t="str">
        <f>IFERROR(IF(VLOOKUP($AW117,'表２（地域間）（合計）'!$B$114:$AP$143,F$42,FALSE)="","",VLOOKUP($AW117,'表２（地域間）（合計）'!$B$114:$AP$143,F$42,FALSE)),"")</f>
        <v/>
      </c>
      <c r="G117" s="530" t="str">
        <f>IFERROR(IF(VLOOKUP($AW117,'表２（地域間）（合計）'!$B$47:$AS$106,G$42,FALSE)="","",VLOOKUP($AW117,'表２（地域間）（合計）'!$B$47:$AS$106,G$42,FALSE)),"")</f>
        <v/>
      </c>
      <c r="H117" s="531" t="str">
        <f>IF(ISBLANK(A52),"円",ROUNDDOWN($AO$34*F117,0))</f>
        <v>円</v>
      </c>
      <c r="I117" s="531"/>
      <c r="J117" s="531"/>
      <c r="K117" s="532" t="str">
        <f>IF(ISBLANK(A52),"円",ROUNDDOWN((Q117+W117+AC117)/3,2))</f>
        <v>円</v>
      </c>
      <c r="L117" s="533"/>
      <c r="M117" s="534" t="str">
        <f>IFERROR(IF(VLOOKUP($AW117,'表２（地域間）（合計）'!$B$114:$AP$143,M$42,FALSE)="","",VLOOKUP($AW117,'表２（地域間）（合計）'!$B$114:$AP$143,M$42,FALSE)),"")</f>
        <v/>
      </c>
      <c r="N117" s="535" t="str">
        <f>IFERROR(IF(VLOOKUP($AW117,'表２（地域間）（合計）'!$B$47:$AS$106,N$42,FALSE)="","",VLOOKUP($AW117,'表２（地域間）（合計）'!$B$47:$AS$106,N$42,FALSE)),"")</f>
        <v/>
      </c>
      <c r="O117" s="536" t="str">
        <f>IFERROR(IF(VLOOKUP($AW117,'表２（地域間）（合計）'!$B$114:$AP$143,O$42,FALSE)="","",VLOOKUP($AW117,'表２（地域間）（合計）'!$B$114:$AP$143,O$42,FALSE)),"")</f>
        <v/>
      </c>
      <c r="P117" s="537" t="str">
        <f>IFERROR(IF(VLOOKUP($AW117,'表２（地域間）（合計）'!$B$47:$AS$106,P$42,FALSE)="","",VLOOKUP($AW117,'表２（地域間）（合計）'!$B$47:$AS$106,P$42,FALSE)),"")</f>
        <v/>
      </c>
      <c r="Q117" s="532" t="str">
        <f>IF(ISBLANK(A52),"円",ROUNDDOWN(M117/O117,2))</f>
        <v>円</v>
      </c>
      <c r="R117" s="533"/>
      <c r="S117" s="534" t="str">
        <f>IFERROR(IF(VLOOKUP($AW117,'表２（地域間）（合計）'!$B$114:$AP$143,S$42,FALSE)="","",VLOOKUP($AW117,'表２（地域間）（合計）'!$B$114:$AP$143,S$42,FALSE)),"")</f>
        <v/>
      </c>
      <c r="T117" s="535" t="str">
        <f>IFERROR(IF(VLOOKUP($AW117,'表２（地域間）（合計）'!$B$47:$AS$106,T$42,FALSE)="","",VLOOKUP($AW117,'表２（地域間）（合計）'!$B$47:$AS$106,T$42,FALSE)),"")</f>
        <v/>
      </c>
      <c r="U117" s="536" t="str">
        <f>IFERROR(IF(VLOOKUP($AW117,'表２（地域間）（合計）'!$B$114:$AP$143,U$42,FALSE)="","",VLOOKUP($AW117,'表２（地域間）（合計）'!$B$114:$AP$143,U$42,FALSE)),"")</f>
        <v/>
      </c>
      <c r="V117" s="537" t="str">
        <f>IFERROR(IF(VLOOKUP($AW117,'表２（地域間）（合計）'!$B$47:$AS$106,V$42,FALSE)="","",VLOOKUP($AW117,'表２（地域間）（合計）'!$B$47:$AS$106,V$42,FALSE)),"")</f>
        <v/>
      </c>
      <c r="W117" s="532" t="str">
        <f>IF(ISBLANK(A52),"円",ROUNDDOWN(S117/U117,2))</f>
        <v>円</v>
      </c>
      <c r="X117" s="533"/>
      <c r="Y117" s="534" t="str">
        <f>IFERROR(IF(VLOOKUP($AW117,'表２（地域間）（合計）'!$B$114:$AP$143,Y$42,FALSE)="","",VLOOKUP($AW117,'表２（地域間）（合計）'!$B$114:$AP$143,Y$42,FALSE)),"")</f>
        <v/>
      </c>
      <c r="Z117" s="535" t="str">
        <f>IFERROR(IF(VLOOKUP($AW117,'表２（地域間）（合計）'!$B$47:$AS$106,Z$42,FALSE)="","",VLOOKUP($AW117,'表２（地域間）（合計）'!$B$47:$AS$106,Z$42,FALSE)),"")</f>
        <v/>
      </c>
      <c r="AA117" s="536" t="str">
        <f>IFERROR(IF(VLOOKUP($AW117,'表２（地域間）（合計）'!$B$114:$AP$143,AA$42,FALSE)="","",VLOOKUP($AW117,'表２（地域間）（合計）'!$B$114:$AP$143,AA$42,FALSE)),"")</f>
        <v/>
      </c>
      <c r="AB117" s="537" t="str">
        <f>IFERROR(IF(VLOOKUP($AW117,'表２（地域間）（合計）'!$B$47:$AS$106,AB$42,FALSE)="","",VLOOKUP($AW117,'表２（地域間）（合計）'!$B$47:$AS$106,AB$42,FALSE)),"")</f>
        <v/>
      </c>
      <c r="AC117" s="532" t="str">
        <f>IF(ISBLANK(A52),"円",ROUNDDOWN(Y117/AA117,2))</f>
        <v>円</v>
      </c>
      <c r="AD117" s="533"/>
      <c r="AE117" s="538" t="str">
        <f>IF(ISBLANK(A52),"円",ROUNDDOWN(F117*K117,0))</f>
        <v>円</v>
      </c>
      <c r="AF117" s="539"/>
      <c r="AG117" s="540"/>
      <c r="AH117" s="541" t="str">
        <f t="shared" si="198"/>
        <v>円</v>
      </c>
      <c r="AI117" s="542"/>
      <c r="AJ117" s="543"/>
      <c r="AK117" s="544" t="str">
        <f t="shared" si="199"/>
        <v>円</v>
      </c>
      <c r="AL117" s="545"/>
      <c r="AM117" s="546"/>
      <c r="AN117" s="544" t="str">
        <f t="shared" si="200"/>
        <v>円</v>
      </c>
      <c r="AO117" s="545"/>
      <c r="AP117" s="547"/>
      <c r="AQ117" s="347"/>
      <c r="AR117" s="347"/>
      <c r="AS117" s="347"/>
      <c r="AT117" s="79"/>
      <c r="AU117" s="79"/>
      <c r="AV117" s="79"/>
      <c r="AW117" s="85" t="str">
        <f>IF(ISBLANK(AW52),"",(AW52))</f>
        <v/>
      </c>
      <c r="AX117" s="79"/>
      <c r="AY117" s="36"/>
      <c r="AZ117" s="339"/>
      <c r="BA117" s="339"/>
      <c r="BB117" s="339"/>
      <c r="BC117" s="436"/>
      <c r="BD117" s="436"/>
      <c r="BE117" s="436"/>
      <c r="BF117" s="36"/>
      <c r="BG117" s="36"/>
      <c r="BH117" s="36"/>
      <c r="BI117" s="36"/>
      <c r="BJ117" s="36"/>
    </row>
    <row r="118" spans="1:65" ht="35.1" hidden="1" customHeight="1" x14ac:dyDescent="0.25">
      <c r="A118" s="81" t="str">
        <f>IF(ISBLANK(A54),"",(A54))</f>
        <v/>
      </c>
      <c r="B118" s="82">
        <f>IF(ISBLANK(B54),"",(B54))</f>
        <v>4</v>
      </c>
      <c r="C118" s="32"/>
      <c r="D118" s="527" t="str">
        <f>IF(ISBLANK(A54),"",ROUNDDOWN((V55-(AF55+AJ55))/V55,5))</f>
        <v/>
      </c>
      <c r="E118" s="528"/>
      <c r="F118" s="529" t="str">
        <f>IFERROR(IF(VLOOKUP($AW118,'表２（地域間）（合計）'!$B$114:$AP$143,F$42,FALSE)="","",VLOOKUP($AW118,'表２（地域間）（合計）'!$B$114:$AP$143,F$42,FALSE)),"")</f>
        <v/>
      </c>
      <c r="G118" s="530" t="str">
        <f>IFERROR(IF(VLOOKUP($AW118,'表２（地域間）（合計）'!$B$47:$AS$106,G$42,FALSE)="","",VLOOKUP($AW118,'表２（地域間）（合計）'!$B$47:$AS$106,G$42,FALSE)),"")</f>
        <v/>
      </c>
      <c r="H118" s="531" t="str">
        <f>IF(ISBLANK(A54),"円",ROUNDDOWN($AO$34*F118,0))</f>
        <v>円</v>
      </c>
      <c r="I118" s="531"/>
      <c r="J118" s="531"/>
      <c r="K118" s="532" t="str">
        <f>IF(ISBLANK(A54),"円",ROUNDDOWN((Q118+W118+AC118)/3,2))</f>
        <v>円</v>
      </c>
      <c r="L118" s="533"/>
      <c r="M118" s="534" t="str">
        <f>IFERROR(IF(VLOOKUP($AW118,'表２（地域間）（合計）'!$B$114:$AP$143,M$42,FALSE)="","",VLOOKUP($AW118,'表２（地域間）（合計）'!$B$114:$AP$143,M$42,FALSE)),"")</f>
        <v/>
      </c>
      <c r="N118" s="535" t="str">
        <f>IFERROR(IF(VLOOKUP($AW118,'表２（地域間）（合計）'!$B$47:$AS$106,N$42,FALSE)="","",VLOOKUP($AW118,'表２（地域間）（合計）'!$B$47:$AS$106,N$42,FALSE)),"")</f>
        <v/>
      </c>
      <c r="O118" s="536" t="str">
        <f>IFERROR(IF(VLOOKUP($AW118,'表２（地域間）（合計）'!$B$114:$AP$143,O$42,FALSE)="","",VLOOKUP($AW118,'表２（地域間）（合計）'!$B$114:$AP$143,O$42,FALSE)),"")</f>
        <v/>
      </c>
      <c r="P118" s="537" t="str">
        <f>IFERROR(IF(VLOOKUP($AW118,'表２（地域間）（合計）'!$B$47:$AS$106,P$42,FALSE)="","",VLOOKUP($AW118,'表２（地域間）（合計）'!$B$47:$AS$106,P$42,FALSE)),"")</f>
        <v/>
      </c>
      <c r="Q118" s="532" t="str">
        <f>IF(ISBLANK(A54),"円",ROUNDDOWN(M118/O118,2))</f>
        <v>円</v>
      </c>
      <c r="R118" s="533"/>
      <c r="S118" s="534" t="str">
        <f>IFERROR(IF(VLOOKUP($AW118,'表２（地域間）（合計）'!$B$114:$AP$143,S$42,FALSE)="","",VLOOKUP($AW118,'表２（地域間）（合計）'!$B$114:$AP$143,S$42,FALSE)),"")</f>
        <v/>
      </c>
      <c r="T118" s="535" t="str">
        <f>IFERROR(IF(VLOOKUP($AW118,'表２（地域間）（合計）'!$B$47:$AS$106,T$42,FALSE)="","",VLOOKUP($AW118,'表２（地域間）（合計）'!$B$47:$AS$106,T$42,FALSE)),"")</f>
        <v/>
      </c>
      <c r="U118" s="536" t="str">
        <f>IFERROR(IF(VLOOKUP($AW118,'表２（地域間）（合計）'!$B$114:$AP$143,U$42,FALSE)="","",VLOOKUP($AW118,'表２（地域間）（合計）'!$B$114:$AP$143,U$42,FALSE)),"")</f>
        <v/>
      </c>
      <c r="V118" s="537" t="str">
        <f>IFERROR(IF(VLOOKUP($AW118,'表２（地域間）（合計）'!$B$47:$AS$106,V$42,FALSE)="","",VLOOKUP($AW118,'表２（地域間）（合計）'!$B$47:$AS$106,V$42,FALSE)),"")</f>
        <v/>
      </c>
      <c r="W118" s="532" t="str">
        <f>IF(ISBLANK(A54),"円",ROUNDDOWN(S118/U118,2))</f>
        <v>円</v>
      </c>
      <c r="X118" s="533"/>
      <c r="Y118" s="534" t="str">
        <f>IFERROR(IF(VLOOKUP($AW118,'表２（地域間）（合計）'!$B$114:$AP$143,Y$42,FALSE)="","",VLOOKUP($AW118,'表２（地域間）（合計）'!$B$114:$AP$143,Y$42,FALSE)),"")</f>
        <v/>
      </c>
      <c r="Z118" s="535" t="str">
        <f>IFERROR(IF(VLOOKUP($AW118,'表２（地域間）（合計）'!$B$47:$AS$106,Z$42,FALSE)="","",VLOOKUP($AW118,'表２（地域間）（合計）'!$B$47:$AS$106,Z$42,FALSE)),"")</f>
        <v/>
      </c>
      <c r="AA118" s="536" t="str">
        <f>IFERROR(IF(VLOOKUP($AW118,'表２（地域間）（合計）'!$B$114:$AP$143,AA$42,FALSE)="","",VLOOKUP($AW118,'表２（地域間）（合計）'!$B$114:$AP$143,AA$42,FALSE)),"")</f>
        <v/>
      </c>
      <c r="AB118" s="537" t="str">
        <f>IFERROR(IF(VLOOKUP($AW118,'表２（地域間）（合計）'!$B$47:$AS$106,AB$42,FALSE)="","",VLOOKUP($AW118,'表２（地域間）（合計）'!$B$47:$AS$106,AB$42,FALSE)),"")</f>
        <v/>
      </c>
      <c r="AC118" s="532" t="str">
        <f>IF(ISBLANK(A54),"円",ROUNDDOWN(Y118/AA118,2))</f>
        <v>円</v>
      </c>
      <c r="AD118" s="533"/>
      <c r="AE118" s="538" t="str">
        <f>IF(ISBLANK(A54),"円",ROUNDDOWN(F118*K118,0))</f>
        <v>円</v>
      </c>
      <c r="AF118" s="539"/>
      <c r="AG118" s="540"/>
      <c r="AH118" s="541" t="str">
        <f t="shared" si="198"/>
        <v>円</v>
      </c>
      <c r="AI118" s="542"/>
      <c r="AJ118" s="543"/>
      <c r="AK118" s="544" t="str">
        <f t="shared" si="199"/>
        <v>円</v>
      </c>
      <c r="AL118" s="545"/>
      <c r="AM118" s="546"/>
      <c r="AN118" s="544" t="str">
        <f t="shared" si="200"/>
        <v>円</v>
      </c>
      <c r="AO118" s="545"/>
      <c r="AP118" s="547"/>
      <c r="AQ118" s="347"/>
      <c r="AR118" s="347"/>
      <c r="AS118" s="347"/>
      <c r="AT118" s="79"/>
      <c r="AU118" s="79"/>
      <c r="AV118" s="79"/>
      <c r="AW118" s="85" t="str">
        <f>IF(ISBLANK(AW54),"",(AW54))</f>
        <v/>
      </c>
      <c r="AX118" s="79"/>
      <c r="AY118" s="36"/>
      <c r="AZ118" s="339"/>
      <c r="BA118" s="339"/>
      <c r="BB118" s="339"/>
      <c r="BC118" s="436"/>
      <c r="BD118" s="436"/>
      <c r="BE118" s="436"/>
      <c r="BF118" s="36"/>
      <c r="BG118" s="36"/>
      <c r="BH118" s="36"/>
      <c r="BI118" s="36"/>
      <c r="BJ118" s="36"/>
      <c r="BL118" s="2"/>
      <c r="BM118" s="2"/>
    </row>
    <row r="119" spans="1:65" ht="35.1" hidden="1" customHeight="1" x14ac:dyDescent="0.25">
      <c r="A119" s="81" t="str">
        <f>IF(ISBLANK(A56),"",(A56))</f>
        <v/>
      </c>
      <c r="B119" s="82">
        <f>IF(ISBLANK(B56),"",(B56))</f>
        <v>5</v>
      </c>
      <c r="C119" s="32"/>
      <c r="D119" s="527" t="str">
        <f>IF(ISBLANK(A56),"",ROUNDDOWN((V57-(AF57+AJ57))/V57,5))</f>
        <v/>
      </c>
      <c r="E119" s="528"/>
      <c r="F119" s="529" t="str">
        <f>IFERROR(IF(VLOOKUP($AW119,'表２（地域間）（合計）'!$B$114:$AP$143,F$42,FALSE)="","",VLOOKUP($AW119,'表２（地域間）（合計）'!$B$114:$AP$143,F$42,FALSE)),"")</f>
        <v/>
      </c>
      <c r="G119" s="530" t="str">
        <f>IFERROR(IF(VLOOKUP($AW119,'表２（地域間）（合計）'!$B$47:$AS$106,G$42,FALSE)="","",VLOOKUP($AW119,'表２（地域間）（合計）'!$B$47:$AS$106,G$42,FALSE)),"")</f>
        <v/>
      </c>
      <c r="H119" s="531" t="str">
        <f>IF(ISBLANK(A56),"円",ROUNDDOWN($AO$34*F119,0))</f>
        <v>円</v>
      </c>
      <c r="I119" s="531"/>
      <c r="J119" s="531"/>
      <c r="K119" s="532" t="str">
        <f>IF(ISBLANK(A56),"円",ROUNDDOWN((Q119+W119+AC119)/3,2))</f>
        <v>円</v>
      </c>
      <c r="L119" s="533"/>
      <c r="M119" s="534" t="str">
        <f>IFERROR(IF(VLOOKUP($AW119,'表２（地域間）（合計）'!$B$114:$AP$143,M$42,FALSE)="","",VLOOKUP($AW119,'表２（地域間）（合計）'!$B$114:$AP$143,M$42,FALSE)),"")</f>
        <v/>
      </c>
      <c r="N119" s="535" t="str">
        <f>IFERROR(IF(VLOOKUP($AW119,'表２（地域間）（合計）'!$B$47:$AS$106,N$42,FALSE)="","",VLOOKUP($AW119,'表２（地域間）（合計）'!$B$47:$AS$106,N$42,FALSE)),"")</f>
        <v/>
      </c>
      <c r="O119" s="536" t="str">
        <f>IFERROR(IF(VLOOKUP($AW119,'表２（地域間）（合計）'!$B$114:$AP$143,O$42,FALSE)="","",VLOOKUP($AW119,'表２（地域間）（合計）'!$B$114:$AP$143,O$42,FALSE)),"")</f>
        <v/>
      </c>
      <c r="P119" s="537" t="str">
        <f>IFERROR(IF(VLOOKUP($AW119,'表２（地域間）（合計）'!$B$47:$AS$106,P$42,FALSE)="","",VLOOKUP($AW119,'表２（地域間）（合計）'!$B$47:$AS$106,P$42,FALSE)),"")</f>
        <v/>
      </c>
      <c r="Q119" s="532" t="str">
        <f>IF(ISBLANK(A56),"円",ROUNDDOWN(M119/O119,2))</f>
        <v>円</v>
      </c>
      <c r="R119" s="533"/>
      <c r="S119" s="534" t="str">
        <f>IFERROR(IF(VLOOKUP($AW119,'表２（地域間）（合計）'!$B$114:$AP$143,S$42,FALSE)="","",VLOOKUP($AW119,'表２（地域間）（合計）'!$B$114:$AP$143,S$42,FALSE)),"")</f>
        <v/>
      </c>
      <c r="T119" s="535" t="str">
        <f>IFERROR(IF(VLOOKUP($AW119,'表２（地域間）（合計）'!$B$47:$AS$106,T$42,FALSE)="","",VLOOKUP($AW119,'表２（地域間）（合計）'!$B$47:$AS$106,T$42,FALSE)),"")</f>
        <v/>
      </c>
      <c r="U119" s="536" t="str">
        <f>IFERROR(IF(VLOOKUP($AW119,'表２（地域間）（合計）'!$B$114:$AP$143,U$42,FALSE)="","",VLOOKUP($AW119,'表２（地域間）（合計）'!$B$114:$AP$143,U$42,FALSE)),"")</f>
        <v/>
      </c>
      <c r="V119" s="537" t="str">
        <f>IFERROR(IF(VLOOKUP($AW119,'表２（地域間）（合計）'!$B$47:$AS$106,V$42,FALSE)="","",VLOOKUP($AW119,'表２（地域間）（合計）'!$B$47:$AS$106,V$42,FALSE)),"")</f>
        <v/>
      </c>
      <c r="W119" s="532" t="str">
        <f>IF(ISBLANK(A56),"円",ROUNDDOWN(S119/U119,2))</f>
        <v>円</v>
      </c>
      <c r="X119" s="533"/>
      <c r="Y119" s="534" t="str">
        <f>IFERROR(IF(VLOOKUP($AW119,'表２（地域間）（合計）'!$B$114:$AP$143,Y$42,FALSE)="","",VLOOKUP($AW119,'表２（地域間）（合計）'!$B$114:$AP$143,Y$42,FALSE)),"")</f>
        <v/>
      </c>
      <c r="Z119" s="535" t="str">
        <f>IFERROR(IF(VLOOKUP($AW119,'表２（地域間）（合計）'!$B$47:$AS$106,Z$42,FALSE)="","",VLOOKUP($AW119,'表２（地域間）（合計）'!$B$47:$AS$106,Z$42,FALSE)),"")</f>
        <v/>
      </c>
      <c r="AA119" s="536" t="str">
        <f>IFERROR(IF(VLOOKUP($AW119,'表２（地域間）（合計）'!$B$114:$AP$143,AA$42,FALSE)="","",VLOOKUP($AW119,'表２（地域間）（合計）'!$B$114:$AP$143,AA$42,FALSE)),"")</f>
        <v/>
      </c>
      <c r="AB119" s="537" t="str">
        <f>IFERROR(IF(VLOOKUP($AW119,'表２（地域間）（合計）'!$B$47:$AS$106,AB$42,FALSE)="","",VLOOKUP($AW119,'表２（地域間）（合計）'!$B$47:$AS$106,AB$42,FALSE)),"")</f>
        <v/>
      </c>
      <c r="AC119" s="532" t="str">
        <f>IF(ISBLANK(A56),"円",ROUNDDOWN(Y119/AA119,2))</f>
        <v>円</v>
      </c>
      <c r="AD119" s="533"/>
      <c r="AE119" s="538" t="str">
        <f>IF(ISBLANK(A56),"円",ROUNDDOWN(F119*K119,0))</f>
        <v>円</v>
      </c>
      <c r="AF119" s="539"/>
      <c r="AG119" s="540"/>
      <c r="AH119" s="541" t="str">
        <f t="shared" si="198"/>
        <v>円</v>
      </c>
      <c r="AI119" s="542"/>
      <c r="AJ119" s="543"/>
      <c r="AK119" s="544" t="str">
        <f t="shared" si="199"/>
        <v>円</v>
      </c>
      <c r="AL119" s="545"/>
      <c r="AM119" s="546"/>
      <c r="AN119" s="544" t="str">
        <f t="shared" si="200"/>
        <v>円</v>
      </c>
      <c r="AO119" s="545"/>
      <c r="AP119" s="547"/>
      <c r="AQ119" s="347"/>
      <c r="AR119" s="347"/>
      <c r="AS119" s="347"/>
      <c r="AT119" s="79"/>
      <c r="AU119" s="79"/>
      <c r="AV119" s="79"/>
      <c r="AW119" s="85" t="str">
        <f>IF(ISBLANK(AW56),"",(AW56))</f>
        <v/>
      </c>
      <c r="AX119" s="79"/>
      <c r="AY119" s="36"/>
      <c r="AZ119" s="339"/>
      <c r="BA119" s="339"/>
      <c r="BB119" s="339"/>
      <c r="BC119" s="436"/>
      <c r="BD119" s="436"/>
      <c r="BE119" s="436"/>
      <c r="BF119" s="36"/>
      <c r="BG119" s="36"/>
      <c r="BH119" s="36"/>
      <c r="BI119" s="36"/>
      <c r="BJ119" s="36"/>
      <c r="BL119" s="2"/>
      <c r="BM119" s="2"/>
    </row>
    <row r="120" spans="1:65" ht="35.1" hidden="1" customHeight="1" x14ac:dyDescent="0.25">
      <c r="A120" s="81" t="str">
        <f>IF(ISBLANK(A58),"",(A58))</f>
        <v/>
      </c>
      <c r="B120" s="82">
        <f>IF(ISBLANK(B58),"",(B58))</f>
        <v>6</v>
      </c>
      <c r="C120" s="32"/>
      <c r="D120" s="527" t="str">
        <f>IF(ISBLANK(A58),"",ROUNDDOWN((V59-(AF59+AJ59))/V59,5))</f>
        <v/>
      </c>
      <c r="E120" s="528"/>
      <c r="F120" s="529" t="str">
        <f>IFERROR(IF(VLOOKUP($AW120,'表２（地域間）（合計）'!$B$114:$AP$143,F$42,FALSE)="","",VLOOKUP($AW120,'表２（地域間）（合計）'!$B$114:$AP$143,F$42,FALSE)),"")</f>
        <v/>
      </c>
      <c r="G120" s="530" t="str">
        <f>IFERROR(IF(VLOOKUP($AW120,'表２（地域間）（合計）'!$B$47:$AS$106,G$42,FALSE)="","",VLOOKUP($AW120,'表２（地域間）（合計）'!$B$47:$AS$106,G$42,FALSE)),"")</f>
        <v/>
      </c>
      <c r="H120" s="531" t="str">
        <f>IF(ISBLANK(A58),"円",ROUNDDOWN($AO$34*F120,0))</f>
        <v>円</v>
      </c>
      <c r="I120" s="531"/>
      <c r="J120" s="531"/>
      <c r="K120" s="532" t="str">
        <f>IF(ISBLANK(A58),"円",ROUNDDOWN((Q120+W120+AC120)/3,2))</f>
        <v>円</v>
      </c>
      <c r="L120" s="533"/>
      <c r="M120" s="534" t="str">
        <f>IFERROR(IF(VLOOKUP($AW120,'表２（地域間）（合計）'!$B$114:$AP$143,M$42,FALSE)="","",VLOOKUP($AW120,'表２（地域間）（合計）'!$B$114:$AP$143,M$42,FALSE)),"")</f>
        <v/>
      </c>
      <c r="N120" s="535" t="str">
        <f>IFERROR(IF(VLOOKUP($AW120,'表２（地域間）（合計）'!$B$47:$AS$106,N$42,FALSE)="","",VLOOKUP($AW120,'表２（地域間）（合計）'!$B$47:$AS$106,N$42,FALSE)),"")</f>
        <v/>
      </c>
      <c r="O120" s="536" t="str">
        <f>IFERROR(IF(VLOOKUP($AW120,'表２（地域間）（合計）'!$B$114:$AP$143,O$42,FALSE)="","",VLOOKUP($AW120,'表２（地域間）（合計）'!$B$114:$AP$143,O$42,FALSE)),"")</f>
        <v/>
      </c>
      <c r="P120" s="537" t="str">
        <f>IFERROR(IF(VLOOKUP($AW120,'表２（地域間）（合計）'!$B$47:$AS$106,P$42,FALSE)="","",VLOOKUP($AW120,'表２（地域間）（合計）'!$B$47:$AS$106,P$42,FALSE)),"")</f>
        <v/>
      </c>
      <c r="Q120" s="532" t="str">
        <f>IF(ISBLANK(A58),"円",ROUNDDOWN(M120/O120,2))</f>
        <v>円</v>
      </c>
      <c r="R120" s="533"/>
      <c r="S120" s="534" t="str">
        <f>IFERROR(IF(VLOOKUP($AW120,'表２（地域間）（合計）'!$B$114:$AP$143,S$42,FALSE)="","",VLOOKUP($AW120,'表２（地域間）（合計）'!$B$114:$AP$143,S$42,FALSE)),"")</f>
        <v/>
      </c>
      <c r="T120" s="535" t="str">
        <f>IFERROR(IF(VLOOKUP($AW120,'表２（地域間）（合計）'!$B$47:$AS$106,T$42,FALSE)="","",VLOOKUP($AW120,'表２（地域間）（合計）'!$B$47:$AS$106,T$42,FALSE)),"")</f>
        <v/>
      </c>
      <c r="U120" s="536" t="str">
        <f>IFERROR(IF(VLOOKUP($AW120,'表２（地域間）（合計）'!$B$114:$AP$143,U$42,FALSE)="","",VLOOKUP($AW120,'表２（地域間）（合計）'!$B$114:$AP$143,U$42,FALSE)),"")</f>
        <v/>
      </c>
      <c r="V120" s="537" t="str">
        <f>IFERROR(IF(VLOOKUP($AW120,'表２（地域間）（合計）'!$B$47:$AS$106,V$42,FALSE)="","",VLOOKUP($AW120,'表２（地域間）（合計）'!$B$47:$AS$106,V$42,FALSE)),"")</f>
        <v/>
      </c>
      <c r="W120" s="532" t="str">
        <f>IF(ISBLANK(A58),"円",ROUNDDOWN(S120/U120,2))</f>
        <v>円</v>
      </c>
      <c r="X120" s="533"/>
      <c r="Y120" s="534" t="str">
        <f>IFERROR(IF(VLOOKUP($AW120,'表２（地域間）（合計）'!$B$114:$AP$143,Y$42,FALSE)="","",VLOOKUP($AW120,'表２（地域間）（合計）'!$B$114:$AP$143,Y$42,FALSE)),"")</f>
        <v/>
      </c>
      <c r="Z120" s="535" t="str">
        <f>IFERROR(IF(VLOOKUP($AW120,'表２（地域間）（合計）'!$B$47:$AS$106,Z$42,FALSE)="","",VLOOKUP($AW120,'表２（地域間）（合計）'!$B$47:$AS$106,Z$42,FALSE)),"")</f>
        <v/>
      </c>
      <c r="AA120" s="536" t="str">
        <f>IFERROR(IF(VLOOKUP($AW120,'表２（地域間）（合計）'!$B$114:$AP$143,AA$42,FALSE)="","",VLOOKUP($AW120,'表２（地域間）（合計）'!$B$114:$AP$143,AA$42,FALSE)),"")</f>
        <v/>
      </c>
      <c r="AB120" s="537" t="str">
        <f>IFERROR(IF(VLOOKUP($AW120,'表２（地域間）（合計）'!$B$47:$AS$106,AB$42,FALSE)="","",VLOOKUP($AW120,'表２（地域間）（合計）'!$B$47:$AS$106,AB$42,FALSE)),"")</f>
        <v/>
      </c>
      <c r="AC120" s="532" t="str">
        <f>IF(ISBLANK(A58),"円",ROUNDDOWN(Y120/AA120,2))</f>
        <v>円</v>
      </c>
      <c r="AD120" s="533"/>
      <c r="AE120" s="538" t="str">
        <f>IF(ISBLANK(A58),"円",ROUNDDOWN(F120*K120,0))</f>
        <v>円</v>
      </c>
      <c r="AF120" s="539"/>
      <c r="AG120" s="540"/>
      <c r="AH120" s="541" t="str">
        <f t="shared" si="198"/>
        <v>円</v>
      </c>
      <c r="AI120" s="542"/>
      <c r="AJ120" s="543"/>
      <c r="AK120" s="544" t="str">
        <f t="shared" si="199"/>
        <v>円</v>
      </c>
      <c r="AL120" s="545"/>
      <c r="AM120" s="546"/>
      <c r="AN120" s="544" t="str">
        <f t="shared" si="200"/>
        <v>円</v>
      </c>
      <c r="AO120" s="545"/>
      <c r="AP120" s="547"/>
      <c r="AQ120" s="347"/>
      <c r="AR120" s="347"/>
      <c r="AS120" s="347"/>
      <c r="AT120" s="79"/>
      <c r="AU120" s="79"/>
      <c r="AV120" s="79"/>
      <c r="AW120" s="85" t="str">
        <f>IF(ISBLANK(AW58),"",(AW58))</f>
        <v/>
      </c>
      <c r="AX120" s="79"/>
      <c r="AY120" s="36"/>
      <c r="AZ120" s="339"/>
      <c r="BA120" s="339"/>
      <c r="BB120" s="339"/>
      <c r="BC120" s="436"/>
      <c r="BD120" s="436"/>
      <c r="BE120" s="436"/>
      <c r="BF120" s="36"/>
      <c r="BG120" s="36"/>
      <c r="BH120" s="36"/>
      <c r="BI120" s="36"/>
      <c r="BJ120" s="36"/>
      <c r="BL120" s="2"/>
      <c r="BM120" s="2"/>
    </row>
    <row r="121" spans="1:65" ht="35.1" hidden="1" customHeight="1" x14ac:dyDescent="0.25">
      <c r="A121" s="81" t="str">
        <f>IF(ISBLANK(A60),"",(A60))</f>
        <v/>
      </c>
      <c r="B121" s="82">
        <f>IF(ISBLANK(B60),"",(B60))</f>
        <v>7</v>
      </c>
      <c r="C121" s="32"/>
      <c r="D121" s="527" t="str">
        <f>IF(ISBLANK(A60),"",ROUNDDOWN((V61-(AF61+AJ61))/V61,5))</f>
        <v/>
      </c>
      <c r="E121" s="528"/>
      <c r="F121" s="529" t="str">
        <f>IFERROR(IF(VLOOKUP($AW121,'表２（地域間）（合計）'!$B$114:$AP$143,F$42,FALSE)="","",VLOOKUP($AW121,'表２（地域間）（合計）'!$B$114:$AP$143,F$42,FALSE)),"")</f>
        <v/>
      </c>
      <c r="G121" s="530" t="str">
        <f>IFERROR(IF(VLOOKUP($AW121,'表２（地域間）（合計）'!$B$47:$AS$106,G$42,FALSE)="","",VLOOKUP($AW121,'表２（地域間）（合計）'!$B$47:$AS$106,G$42,FALSE)),"")</f>
        <v/>
      </c>
      <c r="H121" s="531" t="str">
        <f>IF(ISBLANK(A60),"円",ROUNDDOWN($AO$34*F121,0))</f>
        <v>円</v>
      </c>
      <c r="I121" s="531"/>
      <c r="J121" s="531"/>
      <c r="K121" s="532" t="str">
        <f>IF(ISBLANK(A60),"円",ROUNDDOWN((Q121+W121+AC121)/3,2))</f>
        <v>円</v>
      </c>
      <c r="L121" s="533"/>
      <c r="M121" s="534" t="str">
        <f>IFERROR(IF(VLOOKUP($AW121,'表２（地域間）（合計）'!$B$114:$AP$143,M$42,FALSE)="","",VLOOKUP($AW121,'表２（地域間）（合計）'!$B$114:$AP$143,M$42,FALSE)),"")</f>
        <v/>
      </c>
      <c r="N121" s="535" t="str">
        <f>IFERROR(IF(VLOOKUP($AW121,'表２（地域間）（合計）'!$B$47:$AS$106,N$42,FALSE)="","",VLOOKUP($AW121,'表２（地域間）（合計）'!$B$47:$AS$106,N$42,FALSE)),"")</f>
        <v/>
      </c>
      <c r="O121" s="536" t="str">
        <f>IFERROR(IF(VLOOKUP($AW121,'表２（地域間）（合計）'!$B$114:$AP$143,O$42,FALSE)="","",VLOOKUP($AW121,'表２（地域間）（合計）'!$B$114:$AP$143,O$42,FALSE)),"")</f>
        <v/>
      </c>
      <c r="P121" s="537" t="str">
        <f>IFERROR(IF(VLOOKUP($AW121,'表２（地域間）（合計）'!$B$47:$AS$106,P$42,FALSE)="","",VLOOKUP($AW121,'表２（地域間）（合計）'!$B$47:$AS$106,P$42,FALSE)),"")</f>
        <v/>
      </c>
      <c r="Q121" s="532" t="str">
        <f>IF(ISBLANK(A60),"円",ROUNDDOWN(M121/O121,2))</f>
        <v>円</v>
      </c>
      <c r="R121" s="533"/>
      <c r="S121" s="534" t="str">
        <f>IFERROR(IF(VLOOKUP($AW121,'表２（地域間）（合計）'!$B$114:$AP$143,S$42,FALSE)="","",VLOOKUP($AW121,'表２（地域間）（合計）'!$B$114:$AP$143,S$42,FALSE)),"")</f>
        <v/>
      </c>
      <c r="T121" s="535" t="str">
        <f>IFERROR(IF(VLOOKUP($AW121,'表２（地域間）（合計）'!$B$47:$AS$106,T$42,FALSE)="","",VLOOKUP($AW121,'表２（地域間）（合計）'!$B$47:$AS$106,T$42,FALSE)),"")</f>
        <v/>
      </c>
      <c r="U121" s="536" t="str">
        <f>IFERROR(IF(VLOOKUP($AW121,'表２（地域間）（合計）'!$B$114:$AP$143,U$42,FALSE)="","",VLOOKUP($AW121,'表２（地域間）（合計）'!$B$114:$AP$143,U$42,FALSE)),"")</f>
        <v/>
      </c>
      <c r="V121" s="537" t="str">
        <f>IFERROR(IF(VLOOKUP($AW121,'表２（地域間）（合計）'!$B$47:$AS$106,V$42,FALSE)="","",VLOOKUP($AW121,'表２（地域間）（合計）'!$B$47:$AS$106,V$42,FALSE)),"")</f>
        <v/>
      </c>
      <c r="W121" s="532" t="str">
        <f>IF(ISBLANK(A60),"円",ROUNDDOWN(S121/U121,2))</f>
        <v>円</v>
      </c>
      <c r="X121" s="533"/>
      <c r="Y121" s="534" t="str">
        <f>IFERROR(IF(VLOOKUP($AW121,'表２（地域間）（合計）'!$B$114:$AP$143,Y$42,FALSE)="","",VLOOKUP($AW121,'表２（地域間）（合計）'!$B$114:$AP$143,Y$42,FALSE)),"")</f>
        <v/>
      </c>
      <c r="Z121" s="535" t="str">
        <f>IFERROR(IF(VLOOKUP($AW121,'表２（地域間）（合計）'!$B$47:$AS$106,Z$42,FALSE)="","",VLOOKUP($AW121,'表２（地域間）（合計）'!$B$47:$AS$106,Z$42,FALSE)),"")</f>
        <v/>
      </c>
      <c r="AA121" s="536" t="str">
        <f>IFERROR(IF(VLOOKUP($AW121,'表２（地域間）（合計）'!$B$114:$AP$143,AA$42,FALSE)="","",VLOOKUP($AW121,'表２（地域間）（合計）'!$B$114:$AP$143,AA$42,FALSE)),"")</f>
        <v/>
      </c>
      <c r="AB121" s="537" t="str">
        <f>IFERROR(IF(VLOOKUP($AW121,'表２（地域間）（合計）'!$B$47:$AS$106,AB$42,FALSE)="","",VLOOKUP($AW121,'表２（地域間）（合計）'!$B$47:$AS$106,AB$42,FALSE)),"")</f>
        <v/>
      </c>
      <c r="AC121" s="532" t="str">
        <f>IF(ISBLANK(A60),"円",ROUNDDOWN(Y121/AA121,2))</f>
        <v>円</v>
      </c>
      <c r="AD121" s="533"/>
      <c r="AE121" s="538" t="str">
        <f>IF(ISBLANK(A60),"円",ROUNDDOWN(F121*K121,0))</f>
        <v>円</v>
      </c>
      <c r="AF121" s="539"/>
      <c r="AG121" s="540"/>
      <c r="AH121" s="541" t="str">
        <f t="shared" si="198"/>
        <v>円</v>
      </c>
      <c r="AI121" s="542"/>
      <c r="AJ121" s="543"/>
      <c r="AK121" s="544" t="str">
        <f t="shared" si="199"/>
        <v>円</v>
      </c>
      <c r="AL121" s="545"/>
      <c r="AM121" s="546"/>
      <c r="AN121" s="544" t="str">
        <f t="shared" si="200"/>
        <v>円</v>
      </c>
      <c r="AO121" s="545"/>
      <c r="AP121" s="547"/>
      <c r="AQ121" s="347"/>
      <c r="AR121" s="347"/>
      <c r="AS121" s="347"/>
      <c r="AT121" s="79"/>
      <c r="AU121" s="79"/>
      <c r="AV121" s="79"/>
      <c r="AW121" s="85" t="str">
        <f>IF(ISBLANK(AW60),"",(AW60))</f>
        <v/>
      </c>
      <c r="AX121" s="79"/>
      <c r="AY121" s="36"/>
      <c r="AZ121" s="339"/>
      <c r="BA121" s="339"/>
      <c r="BB121" s="339"/>
      <c r="BC121" s="436"/>
      <c r="BD121" s="436"/>
      <c r="BE121" s="436"/>
      <c r="BF121" s="36"/>
      <c r="BG121" s="36"/>
      <c r="BH121" s="36"/>
      <c r="BI121" s="36"/>
      <c r="BJ121" s="36"/>
      <c r="BL121" s="2"/>
      <c r="BM121" s="2"/>
    </row>
    <row r="122" spans="1:65" ht="35.1" hidden="1" customHeight="1" x14ac:dyDescent="0.25">
      <c r="A122" s="81" t="str">
        <f>IF(ISBLANK(A62),"",(A62))</f>
        <v/>
      </c>
      <c r="B122" s="82">
        <f>IF(ISBLANK(B62),"",(B62))</f>
        <v>8</v>
      </c>
      <c r="C122" s="32"/>
      <c r="D122" s="527" t="str">
        <f>IF(ISBLANK(A62),"",ROUNDDOWN((V63-(AF63+AJ63))/V63,5))</f>
        <v/>
      </c>
      <c r="E122" s="528"/>
      <c r="F122" s="529" t="str">
        <f>IFERROR(IF(VLOOKUP($AW122,'表２（地域間）（合計）'!$B$114:$AP$143,F$42,FALSE)="","",VLOOKUP($AW122,'表２（地域間）（合計）'!$B$114:$AP$143,F$42,FALSE)),"")</f>
        <v/>
      </c>
      <c r="G122" s="530" t="str">
        <f>IFERROR(IF(VLOOKUP($AW122,'表２（地域間）（合計）'!$B$47:$AS$106,G$42,FALSE)="","",VLOOKUP($AW122,'表２（地域間）（合計）'!$B$47:$AS$106,G$42,FALSE)),"")</f>
        <v/>
      </c>
      <c r="H122" s="531" t="str">
        <f>IF(ISBLANK(A62),"円",ROUNDDOWN($AO$34*F122,0))</f>
        <v>円</v>
      </c>
      <c r="I122" s="531"/>
      <c r="J122" s="531"/>
      <c r="K122" s="532" t="str">
        <f>IF(ISBLANK(A62),"円",ROUNDDOWN((Q122+W122+AC122)/3,2))</f>
        <v>円</v>
      </c>
      <c r="L122" s="533"/>
      <c r="M122" s="534" t="str">
        <f>IFERROR(IF(VLOOKUP($AW122,'表２（地域間）（合計）'!$B$114:$AP$143,M$42,FALSE)="","",VLOOKUP($AW122,'表２（地域間）（合計）'!$B$114:$AP$143,M$42,FALSE)),"")</f>
        <v/>
      </c>
      <c r="N122" s="535" t="str">
        <f>IFERROR(IF(VLOOKUP($AW122,'表２（地域間）（合計）'!$B$47:$AS$106,N$42,FALSE)="","",VLOOKUP($AW122,'表２（地域間）（合計）'!$B$47:$AS$106,N$42,FALSE)),"")</f>
        <v/>
      </c>
      <c r="O122" s="536" t="str">
        <f>IFERROR(IF(VLOOKUP($AW122,'表２（地域間）（合計）'!$B$114:$AP$143,O$42,FALSE)="","",VLOOKUP($AW122,'表２（地域間）（合計）'!$B$114:$AP$143,O$42,FALSE)),"")</f>
        <v/>
      </c>
      <c r="P122" s="537" t="str">
        <f>IFERROR(IF(VLOOKUP($AW122,'表２（地域間）（合計）'!$B$47:$AS$106,P$42,FALSE)="","",VLOOKUP($AW122,'表２（地域間）（合計）'!$B$47:$AS$106,P$42,FALSE)),"")</f>
        <v/>
      </c>
      <c r="Q122" s="532" t="str">
        <f>IF(ISBLANK(A62),"円",ROUNDDOWN(M122/O122,2))</f>
        <v>円</v>
      </c>
      <c r="R122" s="533"/>
      <c r="S122" s="534" t="str">
        <f>IFERROR(IF(VLOOKUP($AW122,'表２（地域間）（合計）'!$B$114:$AP$143,S$42,FALSE)="","",VLOOKUP($AW122,'表２（地域間）（合計）'!$B$114:$AP$143,S$42,FALSE)),"")</f>
        <v/>
      </c>
      <c r="T122" s="535" t="str">
        <f>IFERROR(IF(VLOOKUP($AW122,'表２（地域間）（合計）'!$B$47:$AS$106,T$42,FALSE)="","",VLOOKUP($AW122,'表２（地域間）（合計）'!$B$47:$AS$106,T$42,FALSE)),"")</f>
        <v/>
      </c>
      <c r="U122" s="536" t="str">
        <f>IFERROR(IF(VLOOKUP($AW122,'表２（地域間）（合計）'!$B$114:$AP$143,U$42,FALSE)="","",VLOOKUP($AW122,'表２（地域間）（合計）'!$B$114:$AP$143,U$42,FALSE)),"")</f>
        <v/>
      </c>
      <c r="V122" s="537" t="str">
        <f>IFERROR(IF(VLOOKUP($AW122,'表２（地域間）（合計）'!$B$47:$AS$106,V$42,FALSE)="","",VLOOKUP($AW122,'表２（地域間）（合計）'!$B$47:$AS$106,V$42,FALSE)),"")</f>
        <v/>
      </c>
      <c r="W122" s="532" t="str">
        <f>IF(ISBLANK(A62),"円",ROUNDDOWN(S122/U122,2))</f>
        <v>円</v>
      </c>
      <c r="X122" s="533"/>
      <c r="Y122" s="534" t="str">
        <f>IFERROR(IF(VLOOKUP($AW122,'表２（地域間）（合計）'!$B$114:$AP$143,Y$42,FALSE)="","",VLOOKUP($AW122,'表２（地域間）（合計）'!$B$114:$AP$143,Y$42,FALSE)),"")</f>
        <v/>
      </c>
      <c r="Z122" s="535" t="str">
        <f>IFERROR(IF(VLOOKUP($AW122,'表２（地域間）（合計）'!$B$47:$AS$106,Z$42,FALSE)="","",VLOOKUP($AW122,'表２（地域間）（合計）'!$B$47:$AS$106,Z$42,FALSE)),"")</f>
        <v/>
      </c>
      <c r="AA122" s="536" t="str">
        <f>IFERROR(IF(VLOOKUP($AW122,'表２（地域間）（合計）'!$B$114:$AP$143,AA$42,FALSE)="","",VLOOKUP($AW122,'表２（地域間）（合計）'!$B$114:$AP$143,AA$42,FALSE)),"")</f>
        <v/>
      </c>
      <c r="AB122" s="537" t="str">
        <f>IFERROR(IF(VLOOKUP($AW122,'表２（地域間）（合計）'!$B$47:$AS$106,AB$42,FALSE)="","",VLOOKUP($AW122,'表２（地域間）（合計）'!$B$47:$AS$106,AB$42,FALSE)),"")</f>
        <v/>
      </c>
      <c r="AC122" s="532" t="str">
        <f>IF(ISBLANK(A62),"円",ROUNDDOWN(Y122/AA122,2))</f>
        <v>円</v>
      </c>
      <c r="AD122" s="533"/>
      <c r="AE122" s="538" t="str">
        <f>IF(ISBLANK(A62),"円",ROUNDDOWN(F122*K122,0))</f>
        <v>円</v>
      </c>
      <c r="AF122" s="539"/>
      <c r="AG122" s="540"/>
      <c r="AH122" s="541" t="str">
        <f t="shared" si="198"/>
        <v>円</v>
      </c>
      <c r="AI122" s="542"/>
      <c r="AJ122" s="543"/>
      <c r="AK122" s="544" t="str">
        <f t="shared" si="199"/>
        <v>円</v>
      </c>
      <c r="AL122" s="545"/>
      <c r="AM122" s="546"/>
      <c r="AN122" s="544" t="str">
        <f t="shared" si="200"/>
        <v>円</v>
      </c>
      <c r="AO122" s="545"/>
      <c r="AP122" s="547"/>
      <c r="AQ122" s="347"/>
      <c r="AR122" s="347"/>
      <c r="AS122" s="347"/>
      <c r="AT122" s="79"/>
      <c r="AU122" s="79"/>
      <c r="AV122" s="79"/>
      <c r="AW122" s="85" t="str">
        <f>IF(ISBLANK(AW62),"",(AW62))</f>
        <v/>
      </c>
      <c r="AX122" s="79"/>
      <c r="AY122" s="36"/>
      <c r="AZ122" s="339"/>
      <c r="BA122" s="339"/>
      <c r="BB122" s="339"/>
      <c r="BC122" s="436"/>
      <c r="BD122" s="436"/>
      <c r="BE122" s="436"/>
      <c r="BF122" s="36"/>
      <c r="BG122" s="36"/>
      <c r="BH122" s="36"/>
      <c r="BI122" s="36"/>
      <c r="BJ122" s="36"/>
      <c r="BL122" s="2"/>
      <c r="BM122" s="2"/>
    </row>
    <row r="123" spans="1:65" ht="35.1" hidden="1" customHeight="1" x14ac:dyDescent="0.25">
      <c r="A123" s="81" t="str">
        <f>IF(ISBLANK(A64),"",(A64))</f>
        <v/>
      </c>
      <c r="B123" s="82">
        <f>IF(ISBLANK(B64),"",(B64))</f>
        <v>9</v>
      </c>
      <c r="C123" s="32"/>
      <c r="D123" s="527" t="str">
        <f>IF(ISBLANK(A64),"",ROUNDDOWN((V65-(AF65+AJ65))/V65,5))</f>
        <v/>
      </c>
      <c r="E123" s="528"/>
      <c r="F123" s="529" t="str">
        <f>IFERROR(IF(VLOOKUP($AW123,'表２（地域間）（合計）'!$B$114:$AP$143,F$42,FALSE)="","",VLOOKUP($AW123,'表２（地域間）（合計）'!$B$114:$AP$143,F$42,FALSE)),"")</f>
        <v/>
      </c>
      <c r="G123" s="530" t="str">
        <f>IFERROR(IF(VLOOKUP($AW123,'表２（地域間）（合計）'!$B$47:$AS$106,G$42,FALSE)="","",VLOOKUP($AW123,'表２（地域間）（合計）'!$B$47:$AS$106,G$42,FALSE)),"")</f>
        <v/>
      </c>
      <c r="H123" s="531" t="str">
        <f>IF(ISBLANK(A64),"円",ROUNDDOWN($AO$34*F123,0))</f>
        <v>円</v>
      </c>
      <c r="I123" s="531"/>
      <c r="J123" s="531"/>
      <c r="K123" s="532" t="str">
        <f>IF(ISBLANK(A64),"円",ROUNDDOWN((Q123+W123+AC123)/3,2))</f>
        <v>円</v>
      </c>
      <c r="L123" s="533"/>
      <c r="M123" s="534" t="str">
        <f>IFERROR(IF(VLOOKUP($AW123,'表２（地域間）（合計）'!$B$114:$AP$143,M$42,FALSE)="","",VLOOKUP($AW123,'表２（地域間）（合計）'!$B$114:$AP$143,M$42,FALSE)),"")</f>
        <v/>
      </c>
      <c r="N123" s="535" t="str">
        <f>IFERROR(IF(VLOOKUP($AW123,'表２（地域間）（合計）'!$B$47:$AS$106,N$42,FALSE)="","",VLOOKUP($AW123,'表２（地域間）（合計）'!$B$47:$AS$106,N$42,FALSE)),"")</f>
        <v/>
      </c>
      <c r="O123" s="536" t="str">
        <f>IFERROR(IF(VLOOKUP($AW123,'表２（地域間）（合計）'!$B$114:$AP$143,O$42,FALSE)="","",VLOOKUP($AW123,'表２（地域間）（合計）'!$B$114:$AP$143,O$42,FALSE)),"")</f>
        <v/>
      </c>
      <c r="P123" s="537" t="str">
        <f>IFERROR(IF(VLOOKUP($AW123,'表２（地域間）（合計）'!$B$47:$AS$106,P$42,FALSE)="","",VLOOKUP($AW123,'表２（地域間）（合計）'!$B$47:$AS$106,P$42,FALSE)),"")</f>
        <v/>
      </c>
      <c r="Q123" s="532" t="str">
        <f>IF(ISBLANK(A64),"円",ROUNDDOWN(M123/O123,2))</f>
        <v>円</v>
      </c>
      <c r="R123" s="533"/>
      <c r="S123" s="534" t="str">
        <f>IFERROR(IF(VLOOKUP($AW123,'表２（地域間）（合計）'!$B$114:$AP$143,S$42,FALSE)="","",VLOOKUP($AW123,'表２（地域間）（合計）'!$B$114:$AP$143,S$42,FALSE)),"")</f>
        <v/>
      </c>
      <c r="T123" s="535" t="str">
        <f>IFERROR(IF(VLOOKUP($AW123,'表２（地域間）（合計）'!$B$47:$AS$106,T$42,FALSE)="","",VLOOKUP($AW123,'表２（地域間）（合計）'!$B$47:$AS$106,T$42,FALSE)),"")</f>
        <v/>
      </c>
      <c r="U123" s="536" t="str">
        <f>IFERROR(IF(VLOOKUP($AW123,'表２（地域間）（合計）'!$B$114:$AP$143,U$42,FALSE)="","",VLOOKUP($AW123,'表２（地域間）（合計）'!$B$114:$AP$143,U$42,FALSE)),"")</f>
        <v/>
      </c>
      <c r="V123" s="537" t="str">
        <f>IFERROR(IF(VLOOKUP($AW123,'表２（地域間）（合計）'!$B$47:$AS$106,V$42,FALSE)="","",VLOOKUP($AW123,'表２（地域間）（合計）'!$B$47:$AS$106,V$42,FALSE)),"")</f>
        <v/>
      </c>
      <c r="W123" s="532" t="str">
        <f>IF(ISBLANK(A64),"円",ROUNDDOWN(S123/U123,2))</f>
        <v>円</v>
      </c>
      <c r="X123" s="533"/>
      <c r="Y123" s="534" t="str">
        <f>IFERROR(IF(VLOOKUP($AW123,'表２（地域間）（合計）'!$B$114:$AP$143,Y$42,FALSE)="","",VLOOKUP($AW123,'表２（地域間）（合計）'!$B$114:$AP$143,Y$42,FALSE)),"")</f>
        <v/>
      </c>
      <c r="Z123" s="535" t="str">
        <f>IFERROR(IF(VLOOKUP($AW123,'表２（地域間）（合計）'!$B$47:$AS$106,Z$42,FALSE)="","",VLOOKUP($AW123,'表２（地域間）（合計）'!$B$47:$AS$106,Z$42,FALSE)),"")</f>
        <v/>
      </c>
      <c r="AA123" s="536" t="str">
        <f>IFERROR(IF(VLOOKUP($AW123,'表２（地域間）（合計）'!$B$114:$AP$143,AA$42,FALSE)="","",VLOOKUP($AW123,'表２（地域間）（合計）'!$B$114:$AP$143,AA$42,FALSE)),"")</f>
        <v/>
      </c>
      <c r="AB123" s="537" t="str">
        <f>IFERROR(IF(VLOOKUP($AW123,'表２（地域間）（合計）'!$B$47:$AS$106,AB$42,FALSE)="","",VLOOKUP($AW123,'表２（地域間）（合計）'!$B$47:$AS$106,AB$42,FALSE)),"")</f>
        <v/>
      </c>
      <c r="AC123" s="532" t="str">
        <f>IF(ISBLANK(A64),"円",ROUNDDOWN(Y123/AA123,2))</f>
        <v>円</v>
      </c>
      <c r="AD123" s="533"/>
      <c r="AE123" s="538" t="str">
        <f>IF(ISBLANK(A64),"円",ROUNDDOWN(F123*K123,0))</f>
        <v>円</v>
      </c>
      <c r="AF123" s="539"/>
      <c r="AG123" s="540"/>
      <c r="AH123" s="541" t="str">
        <f t="shared" si="198"/>
        <v>円</v>
      </c>
      <c r="AI123" s="542"/>
      <c r="AJ123" s="543"/>
      <c r="AK123" s="544" t="str">
        <f t="shared" si="199"/>
        <v>円</v>
      </c>
      <c r="AL123" s="545"/>
      <c r="AM123" s="546"/>
      <c r="AN123" s="544" t="str">
        <f t="shared" si="200"/>
        <v>円</v>
      </c>
      <c r="AO123" s="545"/>
      <c r="AP123" s="547"/>
      <c r="AQ123" s="347"/>
      <c r="AR123" s="347"/>
      <c r="AS123" s="347"/>
      <c r="AT123" s="79"/>
      <c r="AU123" s="79"/>
      <c r="AV123" s="79"/>
      <c r="AW123" s="85" t="str">
        <f>IF(ISBLANK(AW64),"",(AW64))</f>
        <v/>
      </c>
      <c r="AX123" s="79"/>
      <c r="AY123" s="36"/>
      <c r="AZ123" s="339"/>
      <c r="BA123" s="339"/>
      <c r="BB123" s="339"/>
      <c r="BC123" s="436"/>
      <c r="BD123" s="436"/>
      <c r="BE123" s="436"/>
      <c r="BF123" s="36"/>
      <c r="BG123" s="36"/>
      <c r="BH123" s="36"/>
      <c r="BI123" s="36"/>
      <c r="BJ123" s="36"/>
      <c r="BL123" s="2"/>
      <c r="BM123" s="2"/>
    </row>
    <row r="124" spans="1:65" ht="35.1" hidden="1" customHeight="1" x14ac:dyDescent="0.25">
      <c r="A124" s="81" t="str">
        <f>IF(ISBLANK(A66),"",(A66))</f>
        <v/>
      </c>
      <c r="B124" s="82">
        <f>IF(ISBLANK(B66),"",(B66))</f>
        <v>10</v>
      </c>
      <c r="C124" s="32"/>
      <c r="D124" s="527" t="str">
        <f>IF(ISBLANK(A66),"",ROUNDDOWN((V67-(AF67+AJ67))/V67,5))</f>
        <v/>
      </c>
      <c r="E124" s="528"/>
      <c r="F124" s="529" t="str">
        <f>IFERROR(IF(VLOOKUP($AW124,'表２（地域間）（合計）'!$B$114:$AP$143,F$42,FALSE)="","",VLOOKUP($AW124,'表２（地域間）（合計）'!$B$114:$AP$143,F$42,FALSE)),"")</f>
        <v/>
      </c>
      <c r="G124" s="530" t="str">
        <f>IFERROR(IF(VLOOKUP($AW124,'表２（地域間）（合計）'!$B$47:$AS$106,G$42,FALSE)="","",VLOOKUP($AW124,'表２（地域間）（合計）'!$B$47:$AS$106,G$42,FALSE)),"")</f>
        <v/>
      </c>
      <c r="H124" s="531" t="str">
        <f>IF(ISBLANK(A66),"円",ROUNDDOWN($AO$34*F124,0))</f>
        <v>円</v>
      </c>
      <c r="I124" s="531"/>
      <c r="J124" s="531"/>
      <c r="K124" s="532" t="str">
        <f>IF(ISBLANK(A66),"円",ROUNDDOWN((Q124+W124+AC124)/3,2))</f>
        <v>円</v>
      </c>
      <c r="L124" s="533"/>
      <c r="M124" s="534" t="str">
        <f>IFERROR(IF(VLOOKUP($AW124,'表２（地域間）（合計）'!$B$114:$AP$143,M$42,FALSE)="","",VLOOKUP($AW124,'表２（地域間）（合計）'!$B$114:$AP$143,M$42,FALSE)),"")</f>
        <v/>
      </c>
      <c r="N124" s="535" t="str">
        <f>IFERROR(IF(VLOOKUP($AW124,'表２（地域間）（合計）'!$B$47:$AS$106,N$42,FALSE)="","",VLOOKUP($AW124,'表２（地域間）（合計）'!$B$47:$AS$106,N$42,FALSE)),"")</f>
        <v/>
      </c>
      <c r="O124" s="536" t="str">
        <f>IFERROR(IF(VLOOKUP($AW124,'表２（地域間）（合計）'!$B$114:$AP$143,O$42,FALSE)="","",VLOOKUP($AW124,'表２（地域間）（合計）'!$B$114:$AP$143,O$42,FALSE)),"")</f>
        <v/>
      </c>
      <c r="P124" s="537" t="str">
        <f>IFERROR(IF(VLOOKUP($AW124,'表２（地域間）（合計）'!$B$47:$AS$106,P$42,FALSE)="","",VLOOKUP($AW124,'表２（地域間）（合計）'!$B$47:$AS$106,P$42,FALSE)),"")</f>
        <v/>
      </c>
      <c r="Q124" s="532" t="str">
        <f>IF(ISBLANK(A66),"円",ROUNDDOWN(M124/O124,2))</f>
        <v>円</v>
      </c>
      <c r="R124" s="533"/>
      <c r="S124" s="534" t="str">
        <f>IFERROR(IF(VLOOKUP($AW124,'表２（地域間）（合計）'!$B$114:$AP$143,S$42,FALSE)="","",VLOOKUP($AW124,'表２（地域間）（合計）'!$B$114:$AP$143,S$42,FALSE)),"")</f>
        <v/>
      </c>
      <c r="T124" s="535" t="str">
        <f>IFERROR(IF(VLOOKUP($AW124,'表２（地域間）（合計）'!$B$47:$AS$106,T$42,FALSE)="","",VLOOKUP($AW124,'表２（地域間）（合計）'!$B$47:$AS$106,T$42,FALSE)),"")</f>
        <v/>
      </c>
      <c r="U124" s="536" t="str">
        <f>IFERROR(IF(VLOOKUP($AW124,'表２（地域間）（合計）'!$B$114:$AP$143,U$42,FALSE)="","",VLOOKUP($AW124,'表２（地域間）（合計）'!$B$114:$AP$143,U$42,FALSE)),"")</f>
        <v/>
      </c>
      <c r="V124" s="537" t="str">
        <f>IFERROR(IF(VLOOKUP($AW124,'表２（地域間）（合計）'!$B$47:$AS$106,V$42,FALSE)="","",VLOOKUP($AW124,'表２（地域間）（合計）'!$B$47:$AS$106,V$42,FALSE)),"")</f>
        <v/>
      </c>
      <c r="W124" s="532" t="str">
        <f>IF(ISBLANK(A66),"円",ROUNDDOWN(S124/U124,2))</f>
        <v>円</v>
      </c>
      <c r="X124" s="533"/>
      <c r="Y124" s="534" t="str">
        <f>IFERROR(IF(VLOOKUP($AW124,'表２（地域間）（合計）'!$B$114:$AP$143,Y$42,FALSE)="","",VLOOKUP($AW124,'表２（地域間）（合計）'!$B$114:$AP$143,Y$42,FALSE)),"")</f>
        <v/>
      </c>
      <c r="Z124" s="535" t="str">
        <f>IFERROR(IF(VLOOKUP($AW124,'表２（地域間）（合計）'!$B$47:$AS$106,Z$42,FALSE)="","",VLOOKUP($AW124,'表２（地域間）（合計）'!$B$47:$AS$106,Z$42,FALSE)),"")</f>
        <v/>
      </c>
      <c r="AA124" s="536" t="str">
        <f>IFERROR(IF(VLOOKUP($AW124,'表２（地域間）（合計）'!$B$114:$AP$143,AA$42,FALSE)="","",VLOOKUP($AW124,'表２（地域間）（合計）'!$B$114:$AP$143,AA$42,FALSE)),"")</f>
        <v/>
      </c>
      <c r="AB124" s="537" t="str">
        <f>IFERROR(IF(VLOOKUP($AW124,'表２（地域間）（合計）'!$B$47:$AS$106,AB$42,FALSE)="","",VLOOKUP($AW124,'表２（地域間）（合計）'!$B$47:$AS$106,AB$42,FALSE)),"")</f>
        <v/>
      </c>
      <c r="AC124" s="532" t="str">
        <f>IF(ISBLANK(A66),"円",ROUNDDOWN(Y124/AA124,2))</f>
        <v>円</v>
      </c>
      <c r="AD124" s="533"/>
      <c r="AE124" s="538" t="str">
        <f>IF(ISBLANK(A66),"円",ROUNDDOWN(F124*K124,0))</f>
        <v>円</v>
      </c>
      <c r="AF124" s="539"/>
      <c r="AG124" s="540"/>
      <c r="AH124" s="541" t="str">
        <f t="shared" si="198"/>
        <v>円</v>
      </c>
      <c r="AI124" s="542"/>
      <c r="AJ124" s="543"/>
      <c r="AK124" s="544" t="str">
        <f t="shared" si="199"/>
        <v>円</v>
      </c>
      <c r="AL124" s="545"/>
      <c r="AM124" s="546"/>
      <c r="AN124" s="544" t="str">
        <f t="shared" si="200"/>
        <v>円</v>
      </c>
      <c r="AO124" s="545"/>
      <c r="AP124" s="547"/>
      <c r="AQ124" s="347"/>
      <c r="AR124" s="347"/>
      <c r="AS124" s="347"/>
      <c r="AT124" s="79"/>
      <c r="AU124" s="79"/>
      <c r="AV124" s="79"/>
      <c r="AW124" s="85" t="str">
        <f>IF(ISBLANK(AW66),"",(AW66))</f>
        <v/>
      </c>
      <c r="AX124" s="79"/>
      <c r="AY124" s="36"/>
      <c r="AZ124" s="339"/>
      <c r="BA124" s="339"/>
      <c r="BB124" s="339"/>
      <c r="BC124" s="436"/>
      <c r="BD124" s="436"/>
      <c r="BE124" s="436"/>
      <c r="BF124" s="36"/>
      <c r="BG124" s="36"/>
      <c r="BH124" s="36"/>
      <c r="BI124" s="36"/>
      <c r="BJ124" s="36"/>
      <c r="BL124" s="2"/>
      <c r="BM124" s="2"/>
    </row>
    <row r="125" spans="1:65" ht="35.1" hidden="1" customHeight="1" x14ac:dyDescent="0.25">
      <c r="A125" s="81" t="str">
        <f>IF(ISBLANK(A68),"",(A68))</f>
        <v/>
      </c>
      <c r="B125" s="82">
        <f>IF(ISBLANK(B68),"",(B68))</f>
        <v>11</v>
      </c>
      <c r="C125" s="32"/>
      <c r="D125" s="527" t="str">
        <f>IF(ISBLANK(A68),"",ROUNDDOWN((V69-(AF69+AJ69))/V69,5))</f>
        <v/>
      </c>
      <c r="E125" s="528"/>
      <c r="F125" s="529" t="str">
        <f>IFERROR(IF(VLOOKUP($AW125,'表２（地域間）（合計）'!$B$114:$AP$143,F$42,FALSE)="","",VLOOKUP($AW125,'表２（地域間）（合計）'!$B$114:$AP$143,F$42,FALSE)),"")</f>
        <v/>
      </c>
      <c r="G125" s="530" t="str">
        <f>IFERROR(IF(VLOOKUP($AW125,'表２（地域間）（合計）'!$B$47:$AS$106,G$42,FALSE)="","",VLOOKUP($AW125,'表２（地域間）（合計）'!$B$47:$AS$106,G$42,FALSE)),"")</f>
        <v/>
      </c>
      <c r="H125" s="531" t="str">
        <f>IF(ISBLANK(A68),"円",ROUNDDOWN($AO$34*F125,0))</f>
        <v>円</v>
      </c>
      <c r="I125" s="531"/>
      <c r="J125" s="531"/>
      <c r="K125" s="532" t="str">
        <f>IF(ISBLANK(A68),"円",ROUNDDOWN((Q125+W125+AC125)/3,2))</f>
        <v>円</v>
      </c>
      <c r="L125" s="533"/>
      <c r="M125" s="534" t="str">
        <f>IFERROR(IF(VLOOKUP($AW125,'表２（地域間）（合計）'!$B$114:$AP$143,M$42,FALSE)="","",VLOOKUP($AW125,'表２（地域間）（合計）'!$B$114:$AP$143,M$42,FALSE)),"")</f>
        <v/>
      </c>
      <c r="N125" s="535" t="str">
        <f>IFERROR(IF(VLOOKUP($AW125,'表２（地域間）（合計）'!$B$47:$AS$106,N$42,FALSE)="","",VLOOKUP($AW125,'表２（地域間）（合計）'!$B$47:$AS$106,N$42,FALSE)),"")</f>
        <v/>
      </c>
      <c r="O125" s="536" t="str">
        <f>IFERROR(IF(VLOOKUP($AW125,'表２（地域間）（合計）'!$B$114:$AP$143,O$42,FALSE)="","",VLOOKUP($AW125,'表２（地域間）（合計）'!$B$114:$AP$143,O$42,FALSE)),"")</f>
        <v/>
      </c>
      <c r="P125" s="537" t="str">
        <f>IFERROR(IF(VLOOKUP($AW125,'表２（地域間）（合計）'!$B$47:$AS$106,P$42,FALSE)="","",VLOOKUP($AW125,'表２（地域間）（合計）'!$B$47:$AS$106,P$42,FALSE)),"")</f>
        <v/>
      </c>
      <c r="Q125" s="532" t="str">
        <f>IF(ISBLANK(A68),"円",ROUNDDOWN(M125/O125,2))</f>
        <v>円</v>
      </c>
      <c r="R125" s="533"/>
      <c r="S125" s="534" t="str">
        <f>IFERROR(IF(VLOOKUP($AW125,'表２（地域間）（合計）'!$B$114:$AP$143,S$42,FALSE)="","",VLOOKUP($AW125,'表２（地域間）（合計）'!$B$114:$AP$143,S$42,FALSE)),"")</f>
        <v/>
      </c>
      <c r="T125" s="535" t="str">
        <f>IFERROR(IF(VLOOKUP($AW125,'表２（地域間）（合計）'!$B$47:$AS$106,T$42,FALSE)="","",VLOOKUP($AW125,'表２（地域間）（合計）'!$B$47:$AS$106,T$42,FALSE)),"")</f>
        <v/>
      </c>
      <c r="U125" s="536" t="str">
        <f>IFERROR(IF(VLOOKUP($AW125,'表２（地域間）（合計）'!$B$114:$AP$143,U$42,FALSE)="","",VLOOKUP($AW125,'表２（地域間）（合計）'!$B$114:$AP$143,U$42,FALSE)),"")</f>
        <v/>
      </c>
      <c r="V125" s="537" t="str">
        <f>IFERROR(IF(VLOOKUP($AW125,'表２（地域間）（合計）'!$B$47:$AS$106,V$42,FALSE)="","",VLOOKUP($AW125,'表２（地域間）（合計）'!$B$47:$AS$106,V$42,FALSE)),"")</f>
        <v/>
      </c>
      <c r="W125" s="532" t="str">
        <f>IF(ISBLANK(A68),"円",ROUNDDOWN(S125/U125,2))</f>
        <v>円</v>
      </c>
      <c r="X125" s="533"/>
      <c r="Y125" s="534" t="str">
        <f>IFERROR(IF(VLOOKUP($AW125,'表２（地域間）（合計）'!$B$114:$AP$143,Y$42,FALSE)="","",VLOOKUP($AW125,'表２（地域間）（合計）'!$B$114:$AP$143,Y$42,FALSE)),"")</f>
        <v/>
      </c>
      <c r="Z125" s="535" t="str">
        <f>IFERROR(IF(VLOOKUP($AW125,'表２（地域間）（合計）'!$B$47:$AS$106,Z$42,FALSE)="","",VLOOKUP($AW125,'表２（地域間）（合計）'!$B$47:$AS$106,Z$42,FALSE)),"")</f>
        <v/>
      </c>
      <c r="AA125" s="536" t="str">
        <f>IFERROR(IF(VLOOKUP($AW125,'表２（地域間）（合計）'!$B$114:$AP$143,AA$42,FALSE)="","",VLOOKUP($AW125,'表２（地域間）（合計）'!$B$114:$AP$143,AA$42,FALSE)),"")</f>
        <v/>
      </c>
      <c r="AB125" s="537" t="str">
        <f>IFERROR(IF(VLOOKUP($AW125,'表２（地域間）（合計）'!$B$47:$AS$106,AB$42,FALSE)="","",VLOOKUP($AW125,'表２（地域間）（合計）'!$B$47:$AS$106,AB$42,FALSE)),"")</f>
        <v/>
      </c>
      <c r="AC125" s="532" t="str">
        <f>IF(ISBLANK(A68),"円",ROUNDDOWN(Y125/AA125,2))</f>
        <v>円</v>
      </c>
      <c r="AD125" s="533"/>
      <c r="AE125" s="538" t="str">
        <f>IF(ISBLANK(A68),"円",ROUNDDOWN(F125*K125,0))</f>
        <v>円</v>
      </c>
      <c r="AF125" s="539"/>
      <c r="AG125" s="540"/>
      <c r="AH125" s="541" t="str">
        <f t="shared" si="198"/>
        <v>円</v>
      </c>
      <c r="AI125" s="542"/>
      <c r="AJ125" s="543"/>
      <c r="AK125" s="544" t="str">
        <f t="shared" si="199"/>
        <v>円</v>
      </c>
      <c r="AL125" s="545"/>
      <c r="AM125" s="546"/>
      <c r="AN125" s="544" t="str">
        <f t="shared" si="200"/>
        <v>円</v>
      </c>
      <c r="AO125" s="545"/>
      <c r="AP125" s="547"/>
      <c r="AQ125" s="347"/>
      <c r="AR125" s="347"/>
      <c r="AS125" s="347"/>
      <c r="AT125" s="79"/>
      <c r="AU125" s="79"/>
      <c r="AV125" s="79"/>
      <c r="AW125" s="85" t="str">
        <f>IF(ISBLANK(AW68),"",(AW68))</f>
        <v/>
      </c>
      <c r="AX125" s="79"/>
      <c r="AY125" s="36"/>
      <c r="AZ125" s="339"/>
      <c r="BA125" s="339"/>
      <c r="BB125" s="339"/>
      <c r="BC125" s="436"/>
      <c r="BD125" s="436"/>
      <c r="BE125" s="436"/>
      <c r="BF125" s="36"/>
      <c r="BG125" s="36"/>
      <c r="BH125" s="36"/>
      <c r="BI125" s="36"/>
      <c r="BJ125" s="36"/>
      <c r="BL125" s="2"/>
      <c r="BM125" s="2"/>
    </row>
    <row r="126" spans="1:65" ht="35.1" hidden="1" customHeight="1" x14ac:dyDescent="0.25">
      <c r="A126" s="81" t="str">
        <f>IF(ISBLANK(A70),"",(A70))</f>
        <v/>
      </c>
      <c r="B126" s="82">
        <f>IF(ISBLANK(B70),"",(B70))</f>
        <v>12</v>
      </c>
      <c r="C126" s="32"/>
      <c r="D126" s="527" t="str">
        <f>IF(ISBLANK(A70),"",ROUNDDOWN((V71-(AF71+AJ71))/V71,5))</f>
        <v/>
      </c>
      <c r="E126" s="528"/>
      <c r="F126" s="529" t="str">
        <f>IFERROR(IF(VLOOKUP($AW126,'表２（地域間）（合計）'!$B$114:$AP$143,F$42,FALSE)="","",VLOOKUP($AW126,'表２（地域間）（合計）'!$B$114:$AP$143,F$42,FALSE)),"")</f>
        <v/>
      </c>
      <c r="G126" s="530" t="str">
        <f>IFERROR(IF(VLOOKUP($AW126,'表２（地域間）（合計）'!$B$47:$AS$106,G$42,FALSE)="","",VLOOKUP($AW126,'表２（地域間）（合計）'!$B$47:$AS$106,G$42,FALSE)),"")</f>
        <v/>
      </c>
      <c r="H126" s="531" t="str">
        <f>IF(ISBLANK(A70),"円",ROUNDDOWN($AO$34*F126,0))</f>
        <v>円</v>
      </c>
      <c r="I126" s="531"/>
      <c r="J126" s="531"/>
      <c r="K126" s="532" t="str">
        <f>IF(ISBLANK(A70),"円",ROUNDDOWN((Q126+W126+AC126)/3,2))</f>
        <v>円</v>
      </c>
      <c r="L126" s="533"/>
      <c r="M126" s="534" t="str">
        <f>IFERROR(IF(VLOOKUP($AW126,'表２（地域間）（合計）'!$B$114:$AP$143,M$42,FALSE)="","",VLOOKUP($AW126,'表２（地域間）（合計）'!$B$114:$AP$143,M$42,FALSE)),"")</f>
        <v/>
      </c>
      <c r="N126" s="535" t="str">
        <f>IFERROR(IF(VLOOKUP($AW126,'表２（地域間）（合計）'!$B$47:$AS$106,N$42,FALSE)="","",VLOOKUP($AW126,'表２（地域間）（合計）'!$B$47:$AS$106,N$42,FALSE)),"")</f>
        <v/>
      </c>
      <c r="O126" s="536" t="str">
        <f>IFERROR(IF(VLOOKUP($AW126,'表２（地域間）（合計）'!$B$114:$AP$143,O$42,FALSE)="","",VLOOKUP($AW126,'表２（地域間）（合計）'!$B$114:$AP$143,O$42,FALSE)),"")</f>
        <v/>
      </c>
      <c r="P126" s="537" t="str">
        <f>IFERROR(IF(VLOOKUP($AW126,'表２（地域間）（合計）'!$B$47:$AS$106,P$42,FALSE)="","",VLOOKUP($AW126,'表２（地域間）（合計）'!$B$47:$AS$106,P$42,FALSE)),"")</f>
        <v/>
      </c>
      <c r="Q126" s="532" t="str">
        <f>IF(ISBLANK(A70),"円",ROUNDDOWN(M126/O126,2))</f>
        <v>円</v>
      </c>
      <c r="R126" s="533"/>
      <c r="S126" s="534" t="str">
        <f>IFERROR(IF(VLOOKUP($AW126,'表２（地域間）（合計）'!$B$114:$AP$143,S$42,FALSE)="","",VLOOKUP($AW126,'表２（地域間）（合計）'!$B$114:$AP$143,S$42,FALSE)),"")</f>
        <v/>
      </c>
      <c r="T126" s="535" t="str">
        <f>IFERROR(IF(VLOOKUP($AW126,'表２（地域間）（合計）'!$B$47:$AS$106,T$42,FALSE)="","",VLOOKUP($AW126,'表２（地域間）（合計）'!$B$47:$AS$106,T$42,FALSE)),"")</f>
        <v/>
      </c>
      <c r="U126" s="536" t="str">
        <f>IFERROR(IF(VLOOKUP($AW126,'表２（地域間）（合計）'!$B$114:$AP$143,U$42,FALSE)="","",VLOOKUP($AW126,'表２（地域間）（合計）'!$B$114:$AP$143,U$42,FALSE)),"")</f>
        <v/>
      </c>
      <c r="V126" s="537" t="str">
        <f>IFERROR(IF(VLOOKUP($AW126,'表２（地域間）（合計）'!$B$47:$AS$106,V$42,FALSE)="","",VLOOKUP($AW126,'表２（地域間）（合計）'!$B$47:$AS$106,V$42,FALSE)),"")</f>
        <v/>
      </c>
      <c r="W126" s="532" t="str">
        <f>IF(ISBLANK(A70),"円",ROUNDDOWN(S126/U126,2))</f>
        <v>円</v>
      </c>
      <c r="X126" s="533"/>
      <c r="Y126" s="534" t="str">
        <f>IFERROR(IF(VLOOKUP($AW126,'表２（地域間）（合計）'!$B$114:$AP$143,Y$42,FALSE)="","",VLOOKUP($AW126,'表２（地域間）（合計）'!$B$114:$AP$143,Y$42,FALSE)),"")</f>
        <v/>
      </c>
      <c r="Z126" s="535" t="str">
        <f>IFERROR(IF(VLOOKUP($AW126,'表２（地域間）（合計）'!$B$47:$AS$106,Z$42,FALSE)="","",VLOOKUP($AW126,'表２（地域間）（合計）'!$B$47:$AS$106,Z$42,FALSE)),"")</f>
        <v/>
      </c>
      <c r="AA126" s="536" t="str">
        <f>IFERROR(IF(VLOOKUP($AW126,'表２（地域間）（合計）'!$B$114:$AP$143,AA$42,FALSE)="","",VLOOKUP($AW126,'表２（地域間）（合計）'!$B$114:$AP$143,AA$42,FALSE)),"")</f>
        <v/>
      </c>
      <c r="AB126" s="537" t="str">
        <f>IFERROR(IF(VLOOKUP($AW126,'表２（地域間）（合計）'!$B$47:$AS$106,AB$42,FALSE)="","",VLOOKUP($AW126,'表２（地域間）（合計）'!$B$47:$AS$106,AB$42,FALSE)),"")</f>
        <v/>
      </c>
      <c r="AC126" s="532" t="str">
        <f>IF(ISBLANK(A70),"円",ROUNDDOWN(Y126/AA126,2))</f>
        <v>円</v>
      </c>
      <c r="AD126" s="533"/>
      <c r="AE126" s="538" t="str">
        <f>IF(ISBLANK(A70),"円",ROUNDDOWN(F126*K126,0))</f>
        <v>円</v>
      </c>
      <c r="AF126" s="539"/>
      <c r="AG126" s="540"/>
      <c r="AH126" s="541" t="str">
        <f t="shared" si="198"/>
        <v>円</v>
      </c>
      <c r="AI126" s="542"/>
      <c r="AJ126" s="543"/>
      <c r="AK126" s="544" t="str">
        <f t="shared" si="199"/>
        <v>円</v>
      </c>
      <c r="AL126" s="545"/>
      <c r="AM126" s="546"/>
      <c r="AN126" s="544" t="str">
        <f t="shared" si="200"/>
        <v>円</v>
      </c>
      <c r="AO126" s="545"/>
      <c r="AP126" s="547"/>
      <c r="AQ126" s="347"/>
      <c r="AR126" s="347"/>
      <c r="AS126" s="347"/>
      <c r="AT126" s="79"/>
      <c r="AU126" s="79"/>
      <c r="AV126" s="79"/>
      <c r="AW126" s="85" t="str">
        <f>IF(ISBLANK(AW70),"",(AW70))</f>
        <v/>
      </c>
      <c r="AX126" s="79"/>
      <c r="AY126" s="36"/>
      <c r="AZ126" s="339"/>
      <c r="BA126" s="339"/>
      <c r="BB126" s="339"/>
      <c r="BC126" s="436"/>
      <c r="BD126" s="436"/>
      <c r="BE126" s="436"/>
      <c r="BF126" s="36"/>
      <c r="BG126" s="36"/>
      <c r="BH126" s="36"/>
      <c r="BI126" s="36"/>
      <c r="BJ126" s="36"/>
      <c r="BL126" s="2"/>
      <c r="BM126" s="2"/>
    </row>
    <row r="127" spans="1:65" ht="35.1" hidden="1" customHeight="1" x14ac:dyDescent="0.25">
      <c r="A127" s="81" t="str">
        <f>IF(ISBLANK(A72),"",(A72))</f>
        <v/>
      </c>
      <c r="B127" s="82">
        <f>IF(ISBLANK(B72),"",(B72))</f>
        <v>13</v>
      </c>
      <c r="C127" s="32"/>
      <c r="D127" s="527" t="str">
        <f>IF(ISBLANK(A72),"",ROUNDDOWN((V73-(AF73+AJ73))/V73,5))</f>
        <v/>
      </c>
      <c r="E127" s="528"/>
      <c r="F127" s="529" t="str">
        <f>IFERROR(IF(VLOOKUP($AW127,'表２（地域間）（合計）'!$B$114:$AP$143,F$42,FALSE)="","",VLOOKUP($AW127,'表２（地域間）（合計）'!$B$114:$AP$143,F$42,FALSE)),"")</f>
        <v/>
      </c>
      <c r="G127" s="530" t="str">
        <f>IFERROR(IF(VLOOKUP($AW127,'表２（地域間）（合計）'!$B$47:$AS$106,G$42,FALSE)="","",VLOOKUP($AW127,'表２（地域間）（合計）'!$B$47:$AS$106,G$42,FALSE)),"")</f>
        <v/>
      </c>
      <c r="H127" s="531" t="str">
        <f>IF(ISBLANK(A72),"円",ROUNDDOWN($AO$34*F127,0))</f>
        <v>円</v>
      </c>
      <c r="I127" s="531"/>
      <c r="J127" s="531"/>
      <c r="K127" s="532" t="str">
        <f>IF(ISBLANK(A72),"円",ROUNDDOWN((Q127+W127+AC127)/3,2))</f>
        <v>円</v>
      </c>
      <c r="L127" s="533"/>
      <c r="M127" s="534" t="str">
        <f>IFERROR(IF(VLOOKUP($AW127,'表２（地域間）（合計）'!$B$114:$AP$143,M$42,FALSE)="","",VLOOKUP($AW127,'表２（地域間）（合計）'!$B$114:$AP$143,M$42,FALSE)),"")</f>
        <v/>
      </c>
      <c r="N127" s="535" t="str">
        <f>IFERROR(IF(VLOOKUP($AW127,'表２（地域間）（合計）'!$B$47:$AS$106,N$42,FALSE)="","",VLOOKUP($AW127,'表２（地域間）（合計）'!$B$47:$AS$106,N$42,FALSE)),"")</f>
        <v/>
      </c>
      <c r="O127" s="536" t="str">
        <f>IFERROR(IF(VLOOKUP($AW127,'表２（地域間）（合計）'!$B$114:$AP$143,O$42,FALSE)="","",VLOOKUP($AW127,'表２（地域間）（合計）'!$B$114:$AP$143,O$42,FALSE)),"")</f>
        <v/>
      </c>
      <c r="P127" s="537" t="str">
        <f>IFERROR(IF(VLOOKUP($AW127,'表２（地域間）（合計）'!$B$47:$AS$106,P$42,FALSE)="","",VLOOKUP($AW127,'表２（地域間）（合計）'!$B$47:$AS$106,P$42,FALSE)),"")</f>
        <v/>
      </c>
      <c r="Q127" s="532" t="str">
        <f>IF(ISBLANK(A72),"円",ROUNDDOWN(M127/O127,2))</f>
        <v>円</v>
      </c>
      <c r="R127" s="533"/>
      <c r="S127" s="534" t="str">
        <f>IFERROR(IF(VLOOKUP($AW127,'表２（地域間）（合計）'!$B$114:$AP$143,S$42,FALSE)="","",VLOOKUP($AW127,'表２（地域間）（合計）'!$B$114:$AP$143,S$42,FALSE)),"")</f>
        <v/>
      </c>
      <c r="T127" s="535" t="str">
        <f>IFERROR(IF(VLOOKUP($AW127,'表２（地域間）（合計）'!$B$47:$AS$106,T$42,FALSE)="","",VLOOKUP($AW127,'表２（地域間）（合計）'!$B$47:$AS$106,T$42,FALSE)),"")</f>
        <v/>
      </c>
      <c r="U127" s="536" t="str">
        <f>IFERROR(IF(VLOOKUP($AW127,'表２（地域間）（合計）'!$B$114:$AP$143,U$42,FALSE)="","",VLOOKUP($AW127,'表２（地域間）（合計）'!$B$114:$AP$143,U$42,FALSE)),"")</f>
        <v/>
      </c>
      <c r="V127" s="537" t="str">
        <f>IFERROR(IF(VLOOKUP($AW127,'表２（地域間）（合計）'!$B$47:$AS$106,V$42,FALSE)="","",VLOOKUP($AW127,'表２（地域間）（合計）'!$B$47:$AS$106,V$42,FALSE)),"")</f>
        <v/>
      </c>
      <c r="W127" s="532" t="str">
        <f>IF(ISBLANK(A72),"円",ROUNDDOWN(S127/U127,2))</f>
        <v>円</v>
      </c>
      <c r="X127" s="533"/>
      <c r="Y127" s="534" t="str">
        <f>IFERROR(IF(VLOOKUP($AW127,'表２（地域間）（合計）'!$B$114:$AP$143,Y$42,FALSE)="","",VLOOKUP($AW127,'表２（地域間）（合計）'!$B$114:$AP$143,Y$42,FALSE)),"")</f>
        <v/>
      </c>
      <c r="Z127" s="535" t="str">
        <f>IFERROR(IF(VLOOKUP($AW127,'表２（地域間）（合計）'!$B$47:$AS$106,Z$42,FALSE)="","",VLOOKUP($AW127,'表２（地域間）（合計）'!$B$47:$AS$106,Z$42,FALSE)),"")</f>
        <v/>
      </c>
      <c r="AA127" s="536" t="str">
        <f>IFERROR(IF(VLOOKUP($AW127,'表２（地域間）（合計）'!$B$114:$AP$143,AA$42,FALSE)="","",VLOOKUP($AW127,'表２（地域間）（合計）'!$B$114:$AP$143,AA$42,FALSE)),"")</f>
        <v/>
      </c>
      <c r="AB127" s="537" t="str">
        <f>IFERROR(IF(VLOOKUP($AW127,'表２（地域間）（合計）'!$B$47:$AS$106,AB$42,FALSE)="","",VLOOKUP($AW127,'表２（地域間）（合計）'!$B$47:$AS$106,AB$42,FALSE)),"")</f>
        <v/>
      </c>
      <c r="AC127" s="532" t="str">
        <f>IF(ISBLANK(A72),"円",ROUNDDOWN(Y127/AA127,2))</f>
        <v>円</v>
      </c>
      <c r="AD127" s="533"/>
      <c r="AE127" s="538" t="str">
        <f>IF(ISBLANK(A72),"円",ROUNDDOWN(F127*K127,0))</f>
        <v>円</v>
      </c>
      <c r="AF127" s="539"/>
      <c r="AG127" s="540"/>
      <c r="AH127" s="541" t="str">
        <f t="shared" si="198"/>
        <v>円</v>
      </c>
      <c r="AI127" s="542"/>
      <c r="AJ127" s="543"/>
      <c r="AK127" s="544" t="str">
        <f t="shared" si="199"/>
        <v>円</v>
      </c>
      <c r="AL127" s="545"/>
      <c r="AM127" s="546"/>
      <c r="AN127" s="544" t="str">
        <f t="shared" si="200"/>
        <v>円</v>
      </c>
      <c r="AO127" s="545"/>
      <c r="AP127" s="547"/>
      <c r="AQ127" s="347"/>
      <c r="AR127" s="347"/>
      <c r="AS127" s="347"/>
      <c r="AT127" s="79"/>
      <c r="AU127" s="79"/>
      <c r="AV127" s="79"/>
      <c r="AW127" s="85" t="str">
        <f>IF(ISBLANK(AW72),"",(AW72))</f>
        <v/>
      </c>
      <c r="AX127" s="79"/>
      <c r="AY127" s="36"/>
      <c r="AZ127" s="339"/>
      <c r="BA127" s="339"/>
      <c r="BB127" s="339"/>
      <c r="BC127" s="436"/>
      <c r="BD127" s="436"/>
      <c r="BE127" s="436"/>
      <c r="BF127" s="36"/>
      <c r="BG127" s="36"/>
      <c r="BH127" s="36"/>
      <c r="BI127" s="36"/>
      <c r="BJ127" s="36"/>
      <c r="BL127" s="2"/>
      <c r="BM127" s="2"/>
    </row>
    <row r="128" spans="1:65" ht="35.1" hidden="1" customHeight="1" x14ac:dyDescent="0.25">
      <c r="A128" s="81" t="str">
        <f>IF(ISBLANK(A74),"",(A74))</f>
        <v/>
      </c>
      <c r="B128" s="82">
        <f>IF(ISBLANK(B74),"",(B74))</f>
        <v>14</v>
      </c>
      <c r="C128" s="32"/>
      <c r="D128" s="527" t="str">
        <f>IF(ISBLANK(A74),"",ROUNDDOWN((V75-(AF75+AJ75))/V75,5))</f>
        <v/>
      </c>
      <c r="E128" s="528"/>
      <c r="F128" s="529" t="str">
        <f>IFERROR(IF(VLOOKUP($AW128,'表２（地域間）（合計）'!$B$114:$AP$143,F$42,FALSE)="","",VLOOKUP($AW128,'表２（地域間）（合計）'!$B$114:$AP$143,F$42,FALSE)),"")</f>
        <v/>
      </c>
      <c r="G128" s="530" t="str">
        <f>IFERROR(IF(VLOOKUP($AW128,'表２（地域間）（合計）'!$B$47:$AS$106,G$42,FALSE)="","",VLOOKUP($AW128,'表２（地域間）（合計）'!$B$47:$AS$106,G$42,FALSE)),"")</f>
        <v/>
      </c>
      <c r="H128" s="531" t="str">
        <f>IF(ISBLANK(A74),"円",ROUNDDOWN($AO$34*F128,0))</f>
        <v>円</v>
      </c>
      <c r="I128" s="531"/>
      <c r="J128" s="531"/>
      <c r="K128" s="532" t="str">
        <f>IF(ISBLANK(A74),"円",ROUNDDOWN((Q128+W128+AC128)/3,2))</f>
        <v>円</v>
      </c>
      <c r="L128" s="533"/>
      <c r="M128" s="534" t="str">
        <f>IFERROR(IF(VLOOKUP($AW128,'表２（地域間）（合計）'!$B$114:$AP$143,M$42,FALSE)="","",VLOOKUP($AW128,'表２（地域間）（合計）'!$B$114:$AP$143,M$42,FALSE)),"")</f>
        <v/>
      </c>
      <c r="N128" s="535" t="str">
        <f>IFERROR(IF(VLOOKUP($AW128,'表２（地域間）（合計）'!$B$47:$AS$106,N$42,FALSE)="","",VLOOKUP($AW128,'表２（地域間）（合計）'!$B$47:$AS$106,N$42,FALSE)),"")</f>
        <v/>
      </c>
      <c r="O128" s="536" t="str">
        <f>IFERROR(IF(VLOOKUP($AW128,'表２（地域間）（合計）'!$B$114:$AP$143,O$42,FALSE)="","",VLOOKUP($AW128,'表２（地域間）（合計）'!$B$114:$AP$143,O$42,FALSE)),"")</f>
        <v/>
      </c>
      <c r="P128" s="537" t="str">
        <f>IFERROR(IF(VLOOKUP($AW128,'表２（地域間）（合計）'!$B$47:$AS$106,P$42,FALSE)="","",VLOOKUP($AW128,'表２（地域間）（合計）'!$B$47:$AS$106,P$42,FALSE)),"")</f>
        <v/>
      </c>
      <c r="Q128" s="532" t="str">
        <f>IF(ISBLANK(A74),"円",ROUNDDOWN(M128/O128,2))</f>
        <v>円</v>
      </c>
      <c r="R128" s="533"/>
      <c r="S128" s="534" t="str">
        <f>IFERROR(IF(VLOOKUP($AW128,'表２（地域間）（合計）'!$B$114:$AP$143,S$42,FALSE)="","",VLOOKUP($AW128,'表２（地域間）（合計）'!$B$114:$AP$143,S$42,FALSE)),"")</f>
        <v/>
      </c>
      <c r="T128" s="535" t="str">
        <f>IFERROR(IF(VLOOKUP($AW128,'表２（地域間）（合計）'!$B$47:$AS$106,T$42,FALSE)="","",VLOOKUP($AW128,'表２（地域間）（合計）'!$B$47:$AS$106,T$42,FALSE)),"")</f>
        <v/>
      </c>
      <c r="U128" s="536" t="str">
        <f>IFERROR(IF(VLOOKUP($AW128,'表２（地域間）（合計）'!$B$114:$AP$143,U$42,FALSE)="","",VLOOKUP($AW128,'表２（地域間）（合計）'!$B$114:$AP$143,U$42,FALSE)),"")</f>
        <v/>
      </c>
      <c r="V128" s="537" t="str">
        <f>IFERROR(IF(VLOOKUP($AW128,'表２（地域間）（合計）'!$B$47:$AS$106,V$42,FALSE)="","",VLOOKUP($AW128,'表２（地域間）（合計）'!$B$47:$AS$106,V$42,FALSE)),"")</f>
        <v/>
      </c>
      <c r="W128" s="532" t="str">
        <f>IF(ISBLANK(A74),"円",ROUNDDOWN(S128/U128,2))</f>
        <v>円</v>
      </c>
      <c r="X128" s="533"/>
      <c r="Y128" s="534" t="str">
        <f>IFERROR(IF(VLOOKUP($AW128,'表２（地域間）（合計）'!$B$114:$AP$143,Y$42,FALSE)="","",VLOOKUP($AW128,'表２（地域間）（合計）'!$B$114:$AP$143,Y$42,FALSE)),"")</f>
        <v/>
      </c>
      <c r="Z128" s="535" t="str">
        <f>IFERROR(IF(VLOOKUP($AW128,'表２（地域間）（合計）'!$B$47:$AS$106,Z$42,FALSE)="","",VLOOKUP($AW128,'表２（地域間）（合計）'!$B$47:$AS$106,Z$42,FALSE)),"")</f>
        <v/>
      </c>
      <c r="AA128" s="536" t="str">
        <f>IFERROR(IF(VLOOKUP($AW128,'表２（地域間）（合計）'!$B$114:$AP$143,AA$42,FALSE)="","",VLOOKUP($AW128,'表２（地域間）（合計）'!$B$114:$AP$143,AA$42,FALSE)),"")</f>
        <v/>
      </c>
      <c r="AB128" s="537" t="str">
        <f>IFERROR(IF(VLOOKUP($AW128,'表２（地域間）（合計）'!$B$47:$AS$106,AB$42,FALSE)="","",VLOOKUP($AW128,'表２（地域間）（合計）'!$B$47:$AS$106,AB$42,FALSE)),"")</f>
        <v/>
      </c>
      <c r="AC128" s="532" t="str">
        <f>IF(ISBLANK(A74),"円",ROUNDDOWN(Y128/AA128,2))</f>
        <v>円</v>
      </c>
      <c r="AD128" s="533"/>
      <c r="AE128" s="538" t="str">
        <f>IF(ISBLANK(A74),"円",ROUNDDOWN(F128*K128,0))</f>
        <v>円</v>
      </c>
      <c r="AF128" s="539"/>
      <c r="AG128" s="540"/>
      <c r="AH128" s="541" t="str">
        <f t="shared" si="198"/>
        <v>円</v>
      </c>
      <c r="AI128" s="542"/>
      <c r="AJ128" s="543"/>
      <c r="AK128" s="544" t="str">
        <f t="shared" si="199"/>
        <v>円</v>
      </c>
      <c r="AL128" s="545"/>
      <c r="AM128" s="546"/>
      <c r="AN128" s="544" t="str">
        <f t="shared" si="200"/>
        <v>円</v>
      </c>
      <c r="AO128" s="545"/>
      <c r="AP128" s="547"/>
      <c r="AQ128" s="347"/>
      <c r="AR128" s="347"/>
      <c r="AS128" s="347"/>
      <c r="AT128" s="79"/>
      <c r="AU128" s="79"/>
      <c r="AV128" s="79"/>
      <c r="AW128" s="85" t="str">
        <f>IF(ISBLANK(AW74),"",(AW74))</f>
        <v/>
      </c>
      <c r="AX128" s="79"/>
      <c r="AY128" s="36"/>
      <c r="AZ128" s="339"/>
      <c r="BA128" s="339"/>
      <c r="BB128" s="339"/>
      <c r="BC128" s="436"/>
      <c r="BD128" s="436"/>
      <c r="BE128" s="436"/>
      <c r="BF128" s="36"/>
      <c r="BG128" s="36"/>
      <c r="BH128" s="36"/>
      <c r="BI128" s="36"/>
      <c r="BJ128" s="36"/>
      <c r="BL128" s="2"/>
      <c r="BM128" s="2"/>
    </row>
    <row r="129" spans="1:65" ht="35.1" hidden="1" customHeight="1" x14ac:dyDescent="0.25">
      <c r="A129" s="81" t="str">
        <f>IF(ISBLANK(A76),"",(A76))</f>
        <v/>
      </c>
      <c r="B129" s="82">
        <f>IF(ISBLANK(B76),"",(B76))</f>
        <v>15</v>
      </c>
      <c r="C129" s="32"/>
      <c r="D129" s="527" t="str">
        <f>IF(ISBLANK(A76),"",ROUNDDOWN((V77-(AF77+AJ77))/V77,5))</f>
        <v/>
      </c>
      <c r="E129" s="528"/>
      <c r="F129" s="529" t="str">
        <f>IFERROR(IF(VLOOKUP($AW129,'表２（地域間）（合計）'!$B$114:$AP$143,F$42,FALSE)="","",VLOOKUP($AW129,'表２（地域間）（合計）'!$B$114:$AP$143,F$42,FALSE)),"")</f>
        <v/>
      </c>
      <c r="G129" s="530" t="str">
        <f>IFERROR(IF(VLOOKUP($AW129,'表２（地域間）（合計）'!$B$47:$AS$106,G$42,FALSE)="","",VLOOKUP($AW129,'表２（地域間）（合計）'!$B$47:$AS$106,G$42,FALSE)),"")</f>
        <v/>
      </c>
      <c r="H129" s="531" t="str">
        <f>IF(ISBLANK(A76),"円",ROUNDDOWN($AO$34*F129,0))</f>
        <v>円</v>
      </c>
      <c r="I129" s="531"/>
      <c r="J129" s="531"/>
      <c r="K129" s="532" t="str">
        <f>IF(ISBLANK(A76),"円",ROUNDDOWN((Q129+W129+AC129)/3,2))</f>
        <v>円</v>
      </c>
      <c r="L129" s="533"/>
      <c r="M129" s="534" t="str">
        <f>IFERROR(IF(VLOOKUP($AW129,'表２（地域間）（合計）'!$B$114:$AP$143,M$42,FALSE)="","",VLOOKUP($AW129,'表２（地域間）（合計）'!$B$114:$AP$143,M$42,FALSE)),"")</f>
        <v/>
      </c>
      <c r="N129" s="535" t="str">
        <f>IFERROR(IF(VLOOKUP($AW129,'表２（地域間）（合計）'!$B$47:$AS$106,N$42,FALSE)="","",VLOOKUP($AW129,'表２（地域間）（合計）'!$B$47:$AS$106,N$42,FALSE)),"")</f>
        <v/>
      </c>
      <c r="O129" s="536" t="str">
        <f>IFERROR(IF(VLOOKUP($AW129,'表２（地域間）（合計）'!$B$114:$AP$143,O$42,FALSE)="","",VLOOKUP($AW129,'表２（地域間）（合計）'!$B$114:$AP$143,O$42,FALSE)),"")</f>
        <v/>
      </c>
      <c r="P129" s="537" t="str">
        <f>IFERROR(IF(VLOOKUP($AW129,'表２（地域間）（合計）'!$B$47:$AS$106,P$42,FALSE)="","",VLOOKUP($AW129,'表２（地域間）（合計）'!$B$47:$AS$106,P$42,FALSE)),"")</f>
        <v/>
      </c>
      <c r="Q129" s="532" t="str">
        <f>IF(ISBLANK(A76),"円",ROUNDDOWN(M129/O129,2))</f>
        <v>円</v>
      </c>
      <c r="R129" s="533"/>
      <c r="S129" s="534" t="str">
        <f>IFERROR(IF(VLOOKUP($AW129,'表２（地域間）（合計）'!$B$114:$AP$143,S$42,FALSE)="","",VLOOKUP($AW129,'表２（地域間）（合計）'!$B$114:$AP$143,S$42,FALSE)),"")</f>
        <v/>
      </c>
      <c r="T129" s="535" t="str">
        <f>IFERROR(IF(VLOOKUP($AW129,'表２（地域間）（合計）'!$B$47:$AS$106,T$42,FALSE)="","",VLOOKUP($AW129,'表２（地域間）（合計）'!$B$47:$AS$106,T$42,FALSE)),"")</f>
        <v/>
      </c>
      <c r="U129" s="536" t="str">
        <f>IFERROR(IF(VLOOKUP($AW129,'表２（地域間）（合計）'!$B$114:$AP$143,U$42,FALSE)="","",VLOOKUP($AW129,'表２（地域間）（合計）'!$B$114:$AP$143,U$42,FALSE)),"")</f>
        <v/>
      </c>
      <c r="V129" s="537" t="str">
        <f>IFERROR(IF(VLOOKUP($AW129,'表２（地域間）（合計）'!$B$47:$AS$106,V$42,FALSE)="","",VLOOKUP($AW129,'表２（地域間）（合計）'!$B$47:$AS$106,V$42,FALSE)),"")</f>
        <v/>
      </c>
      <c r="W129" s="532" t="str">
        <f>IF(ISBLANK(A76),"円",ROUNDDOWN(S129/U129,2))</f>
        <v>円</v>
      </c>
      <c r="X129" s="533"/>
      <c r="Y129" s="534" t="str">
        <f>IFERROR(IF(VLOOKUP($AW129,'表２（地域間）（合計）'!$B$114:$AP$143,Y$42,FALSE)="","",VLOOKUP($AW129,'表２（地域間）（合計）'!$B$114:$AP$143,Y$42,FALSE)),"")</f>
        <v/>
      </c>
      <c r="Z129" s="535" t="str">
        <f>IFERROR(IF(VLOOKUP($AW129,'表２（地域間）（合計）'!$B$47:$AS$106,Z$42,FALSE)="","",VLOOKUP($AW129,'表２（地域間）（合計）'!$B$47:$AS$106,Z$42,FALSE)),"")</f>
        <v/>
      </c>
      <c r="AA129" s="536" t="str">
        <f>IFERROR(IF(VLOOKUP($AW129,'表２（地域間）（合計）'!$B$114:$AP$143,AA$42,FALSE)="","",VLOOKUP($AW129,'表２（地域間）（合計）'!$B$114:$AP$143,AA$42,FALSE)),"")</f>
        <v/>
      </c>
      <c r="AB129" s="537" t="str">
        <f>IFERROR(IF(VLOOKUP($AW129,'表２（地域間）（合計）'!$B$47:$AS$106,AB$42,FALSE)="","",VLOOKUP($AW129,'表２（地域間）（合計）'!$B$47:$AS$106,AB$42,FALSE)),"")</f>
        <v/>
      </c>
      <c r="AC129" s="532" t="str">
        <f>IF(ISBLANK(A76),"円",ROUNDDOWN(Y129/AA129,2))</f>
        <v>円</v>
      </c>
      <c r="AD129" s="533"/>
      <c r="AE129" s="538" t="str">
        <f>IF(ISBLANK(A76),"円",ROUNDDOWN(F129*K129,0))</f>
        <v>円</v>
      </c>
      <c r="AF129" s="539"/>
      <c r="AG129" s="540"/>
      <c r="AH129" s="541" t="str">
        <f t="shared" si="198"/>
        <v>円</v>
      </c>
      <c r="AI129" s="542"/>
      <c r="AJ129" s="543"/>
      <c r="AK129" s="544" t="str">
        <f t="shared" si="199"/>
        <v>円</v>
      </c>
      <c r="AL129" s="545"/>
      <c r="AM129" s="546"/>
      <c r="AN129" s="544" t="str">
        <f t="shared" si="200"/>
        <v>円</v>
      </c>
      <c r="AO129" s="545"/>
      <c r="AP129" s="547"/>
      <c r="AQ129" s="347"/>
      <c r="AR129" s="347"/>
      <c r="AS129" s="347"/>
      <c r="AT129" s="79"/>
      <c r="AU129" s="79"/>
      <c r="AV129" s="79"/>
      <c r="AW129" s="85" t="str">
        <f>IF(ISBLANK(AW76),"",(AW76))</f>
        <v/>
      </c>
      <c r="AX129" s="79"/>
      <c r="AY129" s="36"/>
      <c r="AZ129" s="339"/>
      <c r="BA129" s="339"/>
      <c r="BB129" s="339"/>
      <c r="BC129" s="436"/>
      <c r="BD129" s="436"/>
      <c r="BE129" s="436"/>
      <c r="BF129" s="36"/>
      <c r="BG129" s="36"/>
      <c r="BH129" s="36"/>
      <c r="BI129" s="36"/>
      <c r="BJ129" s="36"/>
      <c r="BL129" s="2"/>
      <c r="BM129" s="2"/>
    </row>
    <row r="130" spans="1:65" ht="35.1" hidden="1" customHeight="1" x14ac:dyDescent="0.25">
      <c r="A130" s="81" t="str">
        <f>IF(ISBLANK(A78),"",(A78))</f>
        <v/>
      </c>
      <c r="B130" s="82">
        <f>IF(ISBLANK(B78),"",(B78))</f>
        <v>16</v>
      </c>
      <c r="C130" s="32"/>
      <c r="D130" s="527" t="str">
        <f>IF(ISBLANK(A78),"",ROUNDDOWN((V79-(AF79+AJ79))/V79,5))</f>
        <v/>
      </c>
      <c r="E130" s="528"/>
      <c r="F130" s="529" t="str">
        <f>IFERROR(IF(VLOOKUP($AW130,'表２（地域間）（合計）'!$B$114:$AP$143,F$42,FALSE)="","",VLOOKUP($AW130,'表２（地域間）（合計）'!$B$114:$AP$143,F$42,FALSE)),"")</f>
        <v/>
      </c>
      <c r="G130" s="530" t="str">
        <f>IFERROR(IF(VLOOKUP($AW130,'表２（地域間）（合計）'!$B$47:$AS$106,G$42,FALSE)="","",VLOOKUP($AW130,'表２（地域間）（合計）'!$B$47:$AS$106,G$42,FALSE)),"")</f>
        <v/>
      </c>
      <c r="H130" s="531" t="str">
        <f>IF(ISBLANK(A78),"円",ROUNDDOWN($AO$34*F130,0))</f>
        <v>円</v>
      </c>
      <c r="I130" s="531"/>
      <c r="J130" s="531"/>
      <c r="K130" s="532" t="str">
        <f>IF(ISBLANK(A78),"円",ROUNDDOWN((Q130+W130+AC130)/3,2))</f>
        <v>円</v>
      </c>
      <c r="L130" s="533"/>
      <c r="M130" s="534" t="str">
        <f>IFERROR(IF(VLOOKUP($AW130,'表２（地域間）（合計）'!$B$114:$AP$143,M$42,FALSE)="","",VLOOKUP($AW130,'表２（地域間）（合計）'!$B$114:$AP$143,M$42,FALSE)),"")</f>
        <v/>
      </c>
      <c r="N130" s="535" t="str">
        <f>IFERROR(IF(VLOOKUP($AW130,'表２（地域間）（合計）'!$B$47:$AS$106,N$42,FALSE)="","",VLOOKUP($AW130,'表２（地域間）（合計）'!$B$47:$AS$106,N$42,FALSE)),"")</f>
        <v/>
      </c>
      <c r="O130" s="536" t="str">
        <f>IFERROR(IF(VLOOKUP($AW130,'表２（地域間）（合計）'!$B$114:$AP$143,O$42,FALSE)="","",VLOOKUP($AW130,'表２（地域間）（合計）'!$B$114:$AP$143,O$42,FALSE)),"")</f>
        <v/>
      </c>
      <c r="P130" s="537" t="str">
        <f>IFERROR(IF(VLOOKUP($AW130,'表２（地域間）（合計）'!$B$47:$AS$106,P$42,FALSE)="","",VLOOKUP($AW130,'表２（地域間）（合計）'!$B$47:$AS$106,P$42,FALSE)),"")</f>
        <v/>
      </c>
      <c r="Q130" s="532" t="str">
        <f>IF(ISBLANK(A78),"円",ROUNDDOWN(M130/O130,2))</f>
        <v>円</v>
      </c>
      <c r="R130" s="533"/>
      <c r="S130" s="534" t="str">
        <f>IFERROR(IF(VLOOKUP($AW130,'表２（地域間）（合計）'!$B$114:$AP$143,S$42,FALSE)="","",VLOOKUP($AW130,'表２（地域間）（合計）'!$B$114:$AP$143,S$42,FALSE)),"")</f>
        <v/>
      </c>
      <c r="T130" s="535" t="str">
        <f>IFERROR(IF(VLOOKUP($AW130,'表２（地域間）（合計）'!$B$47:$AS$106,T$42,FALSE)="","",VLOOKUP($AW130,'表２（地域間）（合計）'!$B$47:$AS$106,T$42,FALSE)),"")</f>
        <v/>
      </c>
      <c r="U130" s="536" t="str">
        <f>IFERROR(IF(VLOOKUP($AW130,'表２（地域間）（合計）'!$B$114:$AP$143,U$42,FALSE)="","",VLOOKUP($AW130,'表２（地域間）（合計）'!$B$114:$AP$143,U$42,FALSE)),"")</f>
        <v/>
      </c>
      <c r="V130" s="537" t="str">
        <f>IFERROR(IF(VLOOKUP($AW130,'表２（地域間）（合計）'!$B$47:$AS$106,V$42,FALSE)="","",VLOOKUP($AW130,'表２（地域間）（合計）'!$B$47:$AS$106,V$42,FALSE)),"")</f>
        <v/>
      </c>
      <c r="W130" s="532" t="str">
        <f>IF(ISBLANK(A78),"円",ROUNDDOWN(S130/U130,2))</f>
        <v>円</v>
      </c>
      <c r="X130" s="533"/>
      <c r="Y130" s="534" t="str">
        <f>IFERROR(IF(VLOOKUP($AW130,'表２（地域間）（合計）'!$B$114:$AP$143,Y$42,FALSE)="","",VLOOKUP($AW130,'表２（地域間）（合計）'!$B$114:$AP$143,Y$42,FALSE)),"")</f>
        <v/>
      </c>
      <c r="Z130" s="535" t="str">
        <f>IFERROR(IF(VLOOKUP($AW130,'表２（地域間）（合計）'!$B$47:$AS$106,Z$42,FALSE)="","",VLOOKUP($AW130,'表２（地域間）（合計）'!$B$47:$AS$106,Z$42,FALSE)),"")</f>
        <v/>
      </c>
      <c r="AA130" s="536" t="str">
        <f>IFERROR(IF(VLOOKUP($AW130,'表２（地域間）（合計）'!$B$114:$AP$143,AA$42,FALSE)="","",VLOOKUP($AW130,'表２（地域間）（合計）'!$B$114:$AP$143,AA$42,FALSE)),"")</f>
        <v/>
      </c>
      <c r="AB130" s="537" t="str">
        <f>IFERROR(IF(VLOOKUP($AW130,'表２（地域間）（合計）'!$B$47:$AS$106,AB$42,FALSE)="","",VLOOKUP($AW130,'表２（地域間）（合計）'!$B$47:$AS$106,AB$42,FALSE)),"")</f>
        <v/>
      </c>
      <c r="AC130" s="532" t="str">
        <f>IF(ISBLANK(A78),"円",ROUNDDOWN(Y130/AA130,2))</f>
        <v>円</v>
      </c>
      <c r="AD130" s="533"/>
      <c r="AE130" s="538" t="str">
        <f>IF(ISBLANK(A78),"円",ROUNDDOWN(F130*K130,0))</f>
        <v>円</v>
      </c>
      <c r="AF130" s="539"/>
      <c r="AG130" s="540"/>
      <c r="AH130" s="541" t="str">
        <f t="shared" si="198"/>
        <v>円</v>
      </c>
      <c r="AI130" s="542"/>
      <c r="AJ130" s="543"/>
      <c r="AK130" s="544" t="str">
        <f t="shared" si="199"/>
        <v>円</v>
      </c>
      <c r="AL130" s="545"/>
      <c r="AM130" s="546"/>
      <c r="AN130" s="544" t="str">
        <f t="shared" si="200"/>
        <v>円</v>
      </c>
      <c r="AO130" s="545"/>
      <c r="AP130" s="547"/>
      <c r="AQ130" s="347"/>
      <c r="AR130" s="347"/>
      <c r="AS130" s="347"/>
      <c r="AT130" s="79"/>
      <c r="AU130" s="79"/>
      <c r="AV130" s="79"/>
      <c r="AW130" s="85" t="str">
        <f>IF(ISBLANK(AW78),"",(AW78))</f>
        <v/>
      </c>
      <c r="AX130" s="79"/>
      <c r="AY130" s="36"/>
      <c r="AZ130" s="339"/>
      <c r="BA130" s="339"/>
      <c r="BB130" s="339"/>
      <c r="BC130" s="436"/>
      <c r="BD130" s="436"/>
      <c r="BE130" s="436"/>
      <c r="BF130" s="36"/>
      <c r="BG130" s="36"/>
      <c r="BH130" s="36"/>
      <c r="BI130" s="36"/>
      <c r="BJ130" s="36"/>
      <c r="BL130" s="2"/>
      <c r="BM130" s="2"/>
    </row>
    <row r="131" spans="1:65" ht="35.1" hidden="1" customHeight="1" x14ac:dyDescent="0.25">
      <c r="A131" s="81" t="str">
        <f>IF(ISBLANK(A80),"",(A80))</f>
        <v/>
      </c>
      <c r="B131" s="82">
        <f>IF(ISBLANK(B80),"",(B80))</f>
        <v>17</v>
      </c>
      <c r="C131" s="32"/>
      <c r="D131" s="527" t="str">
        <f>IF(ISBLANK(A80),"",ROUNDDOWN((V81-(AF81+AJ81))/V81,5))</f>
        <v/>
      </c>
      <c r="E131" s="528"/>
      <c r="F131" s="529" t="str">
        <f>IFERROR(IF(VLOOKUP($AW131,'表２（地域間）（合計）'!$B$114:$AP$143,F$42,FALSE)="","",VLOOKUP($AW131,'表２（地域間）（合計）'!$B$114:$AP$143,F$42,FALSE)),"")</f>
        <v/>
      </c>
      <c r="G131" s="530" t="str">
        <f>IFERROR(IF(VLOOKUP($AW131,'表２（地域間）（合計）'!$B$47:$AS$106,G$42,FALSE)="","",VLOOKUP($AW131,'表２（地域間）（合計）'!$B$47:$AS$106,G$42,FALSE)),"")</f>
        <v/>
      </c>
      <c r="H131" s="531" t="str">
        <f>IF(ISBLANK(A80),"円",ROUNDDOWN($AO$34*F131,0))</f>
        <v>円</v>
      </c>
      <c r="I131" s="531"/>
      <c r="J131" s="531"/>
      <c r="K131" s="532" t="str">
        <f>IF(ISBLANK(A80),"円",ROUNDDOWN((Q131+W131+AC131)/3,2))</f>
        <v>円</v>
      </c>
      <c r="L131" s="533"/>
      <c r="M131" s="534" t="str">
        <f>IFERROR(IF(VLOOKUP($AW131,'表２（地域間）（合計）'!$B$114:$AP$143,M$42,FALSE)="","",VLOOKUP($AW131,'表２（地域間）（合計）'!$B$114:$AP$143,M$42,FALSE)),"")</f>
        <v/>
      </c>
      <c r="N131" s="535" t="str">
        <f>IFERROR(IF(VLOOKUP($AW131,'表２（地域間）（合計）'!$B$47:$AS$106,N$42,FALSE)="","",VLOOKUP($AW131,'表２（地域間）（合計）'!$B$47:$AS$106,N$42,FALSE)),"")</f>
        <v/>
      </c>
      <c r="O131" s="536" t="str">
        <f>IFERROR(IF(VLOOKUP($AW131,'表２（地域間）（合計）'!$B$114:$AP$143,O$42,FALSE)="","",VLOOKUP($AW131,'表２（地域間）（合計）'!$B$114:$AP$143,O$42,FALSE)),"")</f>
        <v/>
      </c>
      <c r="P131" s="537" t="str">
        <f>IFERROR(IF(VLOOKUP($AW131,'表２（地域間）（合計）'!$B$47:$AS$106,P$42,FALSE)="","",VLOOKUP($AW131,'表２（地域間）（合計）'!$B$47:$AS$106,P$42,FALSE)),"")</f>
        <v/>
      </c>
      <c r="Q131" s="532" t="str">
        <f>IF(ISBLANK(A80),"円",ROUNDDOWN(M131/O131,2))</f>
        <v>円</v>
      </c>
      <c r="R131" s="533"/>
      <c r="S131" s="534" t="str">
        <f>IFERROR(IF(VLOOKUP($AW131,'表２（地域間）（合計）'!$B$114:$AP$143,S$42,FALSE)="","",VLOOKUP($AW131,'表２（地域間）（合計）'!$B$114:$AP$143,S$42,FALSE)),"")</f>
        <v/>
      </c>
      <c r="T131" s="535" t="str">
        <f>IFERROR(IF(VLOOKUP($AW131,'表２（地域間）（合計）'!$B$47:$AS$106,T$42,FALSE)="","",VLOOKUP($AW131,'表２（地域間）（合計）'!$B$47:$AS$106,T$42,FALSE)),"")</f>
        <v/>
      </c>
      <c r="U131" s="536" t="str">
        <f>IFERROR(IF(VLOOKUP($AW131,'表２（地域間）（合計）'!$B$114:$AP$143,U$42,FALSE)="","",VLOOKUP($AW131,'表２（地域間）（合計）'!$B$114:$AP$143,U$42,FALSE)),"")</f>
        <v/>
      </c>
      <c r="V131" s="537" t="str">
        <f>IFERROR(IF(VLOOKUP($AW131,'表２（地域間）（合計）'!$B$47:$AS$106,V$42,FALSE)="","",VLOOKUP($AW131,'表２（地域間）（合計）'!$B$47:$AS$106,V$42,FALSE)),"")</f>
        <v/>
      </c>
      <c r="W131" s="532" t="str">
        <f>IF(ISBLANK(A80),"円",ROUNDDOWN(S131/U131,2))</f>
        <v>円</v>
      </c>
      <c r="X131" s="533"/>
      <c r="Y131" s="534" t="str">
        <f>IFERROR(IF(VLOOKUP($AW131,'表２（地域間）（合計）'!$B$114:$AP$143,Y$42,FALSE)="","",VLOOKUP($AW131,'表２（地域間）（合計）'!$B$114:$AP$143,Y$42,FALSE)),"")</f>
        <v/>
      </c>
      <c r="Z131" s="535" t="str">
        <f>IFERROR(IF(VLOOKUP($AW131,'表２（地域間）（合計）'!$B$47:$AS$106,Z$42,FALSE)="","",VLOOKUP($AW131,'表２（地域間）（合計）'!$B$47:$AS$106,Z$42,FALSE)),"")</f>
        <v/>
      </c>
      <c r="AA131" s="536" t="str">
        <f>IFERROR(IF(VLOOKUP($AW131,'表２（地域間）（合計）'!$B$114:$AP$143,AA$42,FALSE)="","",VLOOKUP($AW131,'表２（地域間）（合計）'!$B$114:$AP$143,AA$42,FALSE)),"")</f>
        <v/>
      </c>
      <c r="AB131" s="537" t="str">
        <f>IFERROR(IF(VLOOKUP($AW131,'表２（地域間）（合計）'!$B$47:$AS$106,AB$42,FALSE)="","",VLOOKUP($AW131,'表２（地域間）（合計）'!$B$47:$AS$106,AB$42,FALSE)),"")</f>
        <v/>
      </c>
      <c r="AC131" s="532" t="str">
        <f>IF(ISBLANK(A80),"円",ROUNDDOWN(Y131/AA131,2))</f>
        <v>円</v>
      </c>
      <c r="AD131" s="533"/>
      <c r="AE131" s="538" t="str">
        <f>IF(ISBLANK(A80),"円",ROUNDDOWN(F131*K131,0))</f>
        <v>円</v>
      </c>
      <c r="AF131" s="539"/>
      <c r="AG131" s="540"/>
      <c r="AH131" s="541" t="str">
        <f t="shared" si="198"/>
        <v>円</v>
      </c>
      <c r="AI131" s="542"/>
      <c r="AJ131" s="543"/>
      <c r="AK131" s="544" t="str">
        <f t="shared" si="199"/>
        <v>円</v>
      </c>
      <c r="AL131" s="545"/>
      <c r="AM131" s="546"/>
      <c r="AN131" s="544" t="str">
        <f t="shared" si="200"/>
        <v>円</v>
      </c>
      <c r="AO131" s="545"/>
      <c r="AP131" s="547"/>
      <c r="AQ131" s="347"/>
      <c r="AR131" s="347"/>
      <c r="AS131" s="347"/>
      <c r="AT131" s="79"/>
      <c r="AU131" s="79"/>
      <c r="AV131" s="79"/>
      <c r="AW131" s="85" t="str">
        <f>IF(ISBLANK(AW80),"",(AW80))</f>
        <v/>
      </c>
      <c r="AX131" s="79"/>
      <c r="AY131" s="36"/>
      <c r="AZ131" s="339"/>
      <c r="BA131" s="339"/>
      <c r="BB131" s="339"/>
      <c r="BC131" s="436"/>
      <c r="BD131" s="436"/>
      <c r="BE131" s="436"/>
      <c r="BF131" s="36"/>
      <c r="BG131" s="36"/>
      <c r="BH131" s="36"/>
      <c r="BI131" s="36"/>
      <c r="BJ131" s="36"/>
      <c r="BL131" s="2"/>
      <c r="BM131" s="2"/>
    </row>
    <row r="132" spans="1:65" ht="35.1" hidden="1" customHeight="1" x14ac:dyDescent="0.25">
      <c r="A132" s="81" t="str">
        <f>IF(ISBLANK(A82),"",(A82))</f>
        <v/>
      </c>
      <c r="B132" s="82">
        <f>IF(ISBLANK(B82),"",(B82))</f>
        <v>18</v>
      </c>
      <c r="C132" s="32"/>
      <c r="D132" s="527" t="str">
        <f>IF(ISBLANK(A82),"",ROUNDDOWN((V83-(AF83+AJ83))/V83,5))</f>
        <v/>
      </c>
      <c r="E132" s="528"/>
      <c r="F132" s="529" t="str">
        <f>IFERROR(IF(VLOOKUP($AW132,'表２（地域間）（合計）'!$B$114:$AP$143,F$42,FALSE)="","",VLOOKUP($AW132,'表２（地域間）（合計）'!$B$114:$AP$143,F$42,FALSE)),"")</f>
        <v/>
      </c>
      <c r="G132" s="530" t="str">
        <f>IFERROR(IF(VLOOKUP($AW132,'表２（地域間）（合計）'!$B$47:$AS$106,G$42,FALSE)="","",VLOOKUP($AW132,'表２（地域間）（合計）'!$B$47:$AS$106,G$42,FALSE)),"")</f>
        <v/>
      </c>
      <c r="H132" s="531" t="str">
        <f>IF(ISBLANK(A82),"円",ROUNDDOWN($AO$34*F132,0))</f>
        <v>円</v>
      </c>
      <c r="I132" s="531"/>
      <c r="J132" s="531"/>
      <c r="K132" s="532" t="str">
        <f>IF(ISBLANK(A82),"円",ROUNDDOWN((Q132+W132+AC132)/3,2))</f>
        <v>円</v>
      </c>
      <c r="L132" s="533"/>
      <c r="M132" s="534" t="str">
        <f>IFERROR(IF(VLOOKUP($AW132,'表２（地域間）（合計）'!$B$114:$AP$143,M$42,FALSE)="","",VLOOKUP($AW132,'表２（地域間）（合計）'!$B$114:$AP$143,M$42,FALSE)),"")</f>
        <v/>
      </c>
      <c r="N132" s="535" t="str">
        <f>IFERROR(IF(VLOOKUP($AW132,'表２（地域間）（合計）'!$B$47:$AS$106,N$42,FALSE)="","",VLOOKUP($AW132,'表２（地域間）（合計）'!$B$47:$AS$106,N$42,FALSE)),"")</f>
        <v/>
      </c>
      <c r="O132" s="536" t="str">
        <f>IFERROR(IF(VLOOKUP($AW132,'表２（地域間）（合計）'!$B$114:$AP$143,O$42,FALSE)="","",VLOOKUP($AW132,'表２（地域間）（合計）'!$B$114:$AP$143,O$42,FALSE)),"")</f>
        <v/>
      </c>
      <c r="P132" s="537" t="str">
        <f>IFERROR(IF(VLOOKUP($AW132,'表２（地域間）（合計）'!$B$47:$AS$106,P$42,FALSE)="","",VLOOKUP($AW132,'表２（地域間）（合計）'!$B$47:$AS$106,P$42,FALSE)),"")</f>
        <v/>
      </c>
      <c r="Q132" s="532" t="str">
        <f>IF(ISBLANK(A82),"円",ROUNDDOWN(M132/O132,2))</f>
        <v>円</v>
      </c>
      <c r="R132" s="533"/>
      <c r="S132" s="534" t="str">
        <f>IFERROR(IF(VLOOKUP($AW132,'表２（地域間）（合計）'!$B$114:$AP$143,S$42,FALSE)="","",VLOOKUP($AW132,'表２（地域間）（合計）'!$B$114:$AP$143,S$42,FALSE)),"")</f>
        <v/>
      </c>
      <c r="T132" s="535" t="str">
        <f>IFERROR(IF(VLOOKUP($AW132,'表２（地域間）（合計）'!$B$47:$AS$106,T$42,FALSE)="","",VLOOKUP($AW132,'表２（地域間）（合計）'!$B$47:$AS$106,T$42,FALSE)),"")</f>
        <v/>
      </c>
      <c r="U132" s="536" t="str">
        <f>IFERROR(IF(VLOOKUP($AW132,'表２（地域間）（合計）'!$B$114:$AP$143,U$42,FALSE)="","",VLOOKUP($AW132,'表２（地域間）（合計）'!$B$114:$AP$143,U$42,FALSE)),"")</f>
        <v/>
      </c>
      <c r="V132" s="537" t="str">
        <f>IFERROR(IF(VLOOKUP($AW132,'表２（地域間）（合計）'!$B$47:$AS$106,V$42,FALSE)="","",VLOOKUP($AW132,'表２（地域間）（合計）'!$B$47:$AS$106,V$42,FALSE)),"")</f>
        <v/>
      </c>
      <c r="W132" s="532" t="str">
        <f>IF(ISBLANK(A82),"円",ROUNDDOWN(S132/U132,2))</f>
        <v>円</v>
      </c>
      <c r="X132" s="533"/>
      <c r="Y132" s="534" t="str">
        <f>IFERROR(IF(VLOOKUP($AW132,'表２（地域間）（合計）'!$B$114:$AP$143,Y$42,FALSE)="","",VLOOKUP($AW132,'表２（地域間）（合計）'!$B$114:$AP$143,Y$42,FALSE)),"")</f>
        <v/>
      </c>
      <c r="Z132" s="535" t="str">
        <f>IFERROR(IF(VLOOKUP($AW132,'表２（地域間）（合計）'!$B$47:$AS$106,Z$42,FALSE)="","",VLOOKUP($AW132,'表２（地域間）（合計）'!$B$47:$AS$106,Z$42,FALSE)),"")</f>
        <v/>
      </c>
      <c r="AA132" s="536" t="str">
        <f>IFERROR(IF(VLOOKUP($AW132,'表２（地域間）（合計）'!$B$114:$AP$143,AA$42,FALSE)="","",VLOOKUP($AW132,'表２（地域間）（合計）'!$B$114:$AP$143,AA$42,FALSE)),"")</f>
        <v/>
      </c>
      <c r="AB132" s="537" t="str">
        <f>IFERROR(IF(VLOOKUP($AW132,'表２（地域間）（合計）'!$B$47:$AS$106,AB$42,FALSE)="","",VLOOKUP($AW132,'表２（地域間）（合計）'!$B$47:$AS$106,AB$42,FALSE)),"")</f>
        <v/>
      </c>
      <c r="AC132" s="532" t="str">
        <f>IF(ISBLANK(A82),"円",ROUNDDOWN(Y132/AA132,2))</f>
        <v>円</v>
      </c>
      <c r="AD132" s="533"/>
      <c r="AE132" s="538" t="str">
        <f>IF(ISBLANK(A82),"円",ROUNDDOWN(F132*K132,0))</f>
        <v>円</v>
      </c>
      <c r="AF132" s="539"/>
      <c r="AG132" s="540"/>
      <c r="AH132" s="541" t="str">
        <f t="shared" si="198"/>
        <v>円</v>
      </c>
      <c r="AI132" s="542"/>
      <c r="AJ132" s="543"/>
      <c r="AK132" s="544" t="str">
        <f t="shared" si="199"/>
        <v>円</v>
      </c>
      <c r="AL132" s="545"/>
      <c r="AM132" s="546"/>
      <c r="AN132" s="544" t="str">
        <f t="shared" si="200"/>
        <v>円</v>
      </c>
      <c r="AO132" s="545"/>
      <c r="AP132" s="547"/>
      <c r="AQ132" s="347"/>
      <c r="AR132" s="347"/>
      <c r="AS132" s="347"/>
      <c r="AT132" s="79"/>
      <c r="AU132" s="79"/>
      <c r="AV132" s="79"/>
      <c r="AW132" s="85" t="str">
        <f>IF(ISBLANK(AW82),"",(AW82))</f>
        <v/>
      </c>
      <c r="AX132" s="79"/>
      <c r="AY132" s="36"/>
      <c r="AZ132" s="339"/>
      <c r="BA132" s="339"/>
      <c r="BB132" s="339"/>
      <c r="BC132" s="436"/>
      <c r="BD132" s="436"/>
      <c r="BE132" s="436"/>
      <c r="BF132" s="36"/>
      <c r="BG132" s="36"/>
      <c r="BH132" s="36"/>
      <c r="BI132" s="36"/>
      <c r="BJ132" s="36"/>
      <c r="BL132" s="2"/>
      <c r="BM132" s="2"/>
    </row>
    <row r="133" spans="1:65" ht="35.1" hidden="1" customHeight="1" x14ac:dyDescent="0.25">
      <c r="A133" s="81" t="str">
        <f>IF(ISBLANK(A84),"",(A84))</f>
        <v/>
      </c>
      <c r="B133" s="82">
        <f>IF(ISBLANK(B84),"",(B84))</f>
        <v>19</v>
      </c>
      <c r="C133" s="32"/>
      <c r="D133" s="527" t="str">
        <f>IF(ISBLANK(A84),"",ROUNDDOWN((V85-(AF85+AJ85))/V85,5))</f>
        <v/>
      </c>
      <c r="E133" s="528"/>
      <c r="F133" s="529" t="str">
        <f>IFERROR(IF(VLOOKUP($AW133,'表２（地域間）（合計）'!$B$114:$AP$143,F$42,FALSE)="","",VLOOKUP($AW133,'表２（地域間）（合計）'!$B$114:$AP$143,F$42,FALSE)),"")</f>
        <v/>
      </c>
      <c r="G133" s="530" t="str">
        <f>IFERROR(IF(VLOOKUP($AW133,'表２（地域間）（合計）'!$B$47:$AS$106,G$42,FALSE)="","",VLOOKUP($AW133,'表２（地域間）（合計）'!$B$47:$AS$106,G$42,FALSE)),"")</f>
        <v/>
      </c>
      <c r="H133" s="531" t="str">
        <f>IF(ISBLANK(A84),"円",ROUNDDOWN($AO$34*F133,0))</f>
        <v>円</v>
      </c>
      <c r="I133" s="531"/>
      <c r="J133" s="531"/>
      <c r="K133" s="532" t="str">
        <f>IF(ISBLANK(A84),"円",ROUNDDOWN((Q133+W133+AC133)/3,2))</f>
        <v>円</v>
      </c>
      <c r="L133" s="533"/>
      <c r="M133" s="534" t="str">
        <f>IFERROR(IF(VLOOKUP($AW133,'表２（地域間）（合計）'!$B$114:$AP$143,M$42,FALSE)="","",VLOOKUP($AW133,'表２（地域間）（合計）'!$B$114:$AP$143,M$42,FALSE)),"")</f>
        <v/>
      </c>
      <c r="N133" s="535" t="str">
        <f>IFERROR(IF(VLOOKUP($AW133,'表２（地域間）（合計）'!$B$47:$AS$106,N$42,FALSE)="","",VLOOKUP($AW133,'表２（地域間）（合計）'!$B$47:$AS$106,N$42,FALSE)),"")</f>
        <v/>
      </c>
      <c r="O133" s="536" t="str">
        <f>IFERROR(IF(VLOOKUP($AW133,'表２（地域間）（合計）'!$B$114:$AP$143,O$42,FALSE)="","",VLOOKUP($AW133,'表２（地域間）（合計）'!$B$114:$AP$143,O$42,FALSE)),"")</f>
        <v/>
      </c>
      <c r="P133" s="537" t="str">
        <f>IFERROR(IF(VLOOKUP($AW133,'表２（地域間）（合計）'!$B$47:$AS$106,P$42,FALSE)="","",VLOOKUP($AW133,'表２（地域間）（合計）'!$B$47:$AS$106,P$42,FALSE)),"")</f>
        <v/>
      </c>
      <c r="Q133" s="532" t="str">
        <f>IF(ISBLANK(A84),"円",ROUNDDOWN(M133/O133,2))</f>
        <v>円</v>
      </c>
      <c r="R133" s="533"/>
      <c r="S133" s="534" t="str">
        <f>IFERROR(IF(VLOOKUP($AW133,'表２（地域間）（合計）'!$B$114:$AP$143,S$42,FALSE)="","",VLOOKUP($AW133,'表２（地域間）（合計）'!$B$114:$AP$143,S$42,FALSE)),"")</f>
        <v/>
      </c>
      <c r="T133" s="535" t="str">
        <f>IFERROR(IF(VLOOKUP($AW133,'表２（地域間）（合計）'!$B$47:$AS$106,T$42,FALSE)="","",VLOOKUP($AW133,'表２（地域間）（合計）'!$B$47:$AS$106,T$42,FALSE)),"")</f>
        <v/>
      </c>
      <c r="U133" s="536" t="str">
        <f>IFERROR(IF(VLOOKUP($AW133,'表２（地域間）（合計）'!$B$114:$AP$143,U$42,FALSE)="","",VLOOKUP($AW133,'表２（地域間）（合計）'!$B$114:$AP$143,U$42,FALSE)),"")</f>
        <v/>
      </c>
      <c r="V133" s="537" t="str">
        <f>IFERROR(IF(VLOOKUP($AW133,'表２（地域間）（合計）'!$B$47:$AS$106,V$42,FALSE)="","",VLOOKUP($AW133,'表２（地域間）（合計）'!$B$47:$AS$106,V$42,FALSE)),"")</f>
        <v/>
      </c>
      <c r="W133" s="532" t="str">
        <f>IF(ISBLANK(A84),"円",ROUNDDOWN(S133/U133,2))</f>
        <v>円</v>
      </c>
      <c r="X133" s="533"/>
      <c r="Y133" s="534" t="str">
        <f>IFERROR(IF(VLOOKUP($AW133,'表２（地域間）（合計）'!$B$114:$AP$143,Y$42,FALSE)="","",VLOOKUP($AW133,'表２（地域間）（合計）'!$B$114:$AP$143,Y$42,FALSE)),"")</f>
        <v/>
      </c>
      <c r="Z133" s="535" t="str">
        <f>IFERROR(IF(VLOOKUP($AW133,'表２（地域間）（合計）'!$B$47:$AS$106,Z$42,FALSE)="","",VLOOKUP($AW133,'表２（地域間）（合計）'!$B$47:$AS$106,Z$42,FALSE)),"")</f>
        <v/>
      </c>
      <c r="AA133" s="536" t="str">
        <f>IFERROR(IF(VLOOKUP($AW133,'表２（地域間）（合計）'!$B$114:$AP$143,AA$42,FALSE)="","",VLOOKUP($AW133,'表２（地域間）（合計）'!$B$114:$AP$143,AA$42,FALSE)),"")</f>
        <v/>
      </c>
      <c r="AB133" s="537" t="str">
        <f>IFERROR(IF(VLOOKUP($AW133,'表２（地域間）（合計）'!$B$47:$AS$106,AB$42,FALSE)="","",VLOOKUP($AW133,'表２（地域間）（合計）'!$B$47:$AS$106,AB$42,FALSE)),"")</f>
        <v/>
      </c>
      <c r="AC133" s="532" t="str">
        <f>IF(ISBLANK(A84),"円",ROUNDDOWN(Y133/AA133,2))</f>
        <v>円</v>
      </c>
      <c r="AD133" s="533"/>
      <c r="AE133" s="538" t="str">
        <f>IF(ISBLANK(A84),"円",ROUNDDOWN(F133*K133,0))</f>
        <v>円</v>
      </c>
      <c r="AF133" s="539"/>
      <c r="AG133" s="540"/>
      <c r="AH133" s="541" t="str">
        <f t="shared" si="198"/>
        <v>円</v>
      </c>
      <c r="AI133" s="542"/>
      <c r="AJ133" s="543"/>
      <c r="AK133" s="544" t="str">
        <f t="shared" si="199"/>
        <v>円</v>
      </c>
      <c r="AL133" s="545"/>
      <c r="AM133" s="546"/>
      <c r="AN133" s="544" t="str">
        <f t="shared" si="200"/>
        <v>円</v>
      </c>
      <c r="AO133" s="545"/>
      <c r="AP133" s="547"/>
      <c r="AQ133" s="347"/>
      <c r="AR133" s="347"/>
      <c r="AS133" s="347"/>
      <c r="AT133" s="79"/>
      <c r="AU133" s="79"/>
      <c r="AV133" s="79"/>
      <c r="AW133" s="85" t="str">
        <f>IF(ISBLANK(AW84),"",(AW84))</f>
        <v/>
      </c>
      <c r="AX133" s="79"/>
      <c r="AY133" s="36"/>
      <c r="AZ133" s="339"/>
      <c r="BA133" s="339"/>
      <c r="BB133" s="339"/>
      <c r="BC133" s="436"/>
      <c r="BD133" s="436"/>
      <c r="BE133" s="436"/>
      <c r="BF133" s="36"/>
      <c r="BG133" s="36"/>
      <c r="BH133" s="36"/>
      <c r="BI133" s="36"/>
      <c r="BJ133" s="36"/>
      <c r="BL133" s="2"/>
      <c r="BM133" s="2"/>
    </row>
    <row r="134" spans="1:65" ht="35.1" hidden="1" customHeight="1" x14ac:dyDescent="0.25">
      <c r="A134" s="81" t="str">
        <f>IF(ISBLANK(A86),"",(A86))</f>
        <v/>
      </c>
      <c r="B134" s="82">
        <f>IF(ISBLANK(B86),"",(B86))</f>
        <v>20</v>
      </c>
      <c r="C134" s="32"/>
      <c r="D134" s="527" t="str">
        <f>IF(ISBLANK(A86),"",ROUNDDOWN((V87-(AF87+AJ87))/V87,5))</f>
        <v/>
      </c>
      <c r="E134" s="528"/>
      <c r="F134" s="529" t="str">
        <f>IFERROR(IF(VLOOKUP($AW134,'表２（地域間）（合計）'!$B$114:$AP$143,F$42,FALSE)="","",VLOOKUP($AW134,'表２（地域間）（合計）'!$B$114:$AP$143,F$42,FALSE)),"")</f>
        <v/>
      </c>
      <c r="G134" s="530" t="str">
        <f>IFERROR(IF(VLOOKUP($AW134,'表２（地域間）（合計）'!$B$47:$AS$106,G$42,FALSE)="","",VLOOKUP($AW134,'表２（地域間）（合計）'!$B$47:$AS$106,G$42,FALSE)),"")</f>
        <v/>
      </c>
      <c r="H134" s="531" t="str">
        <f>IF(ISBLANK(A86),"円",ROUNDDOWN($AO$34*F134,0))</f>
        <v>円</v>
      </c>
      <c r="I134" s="531"/>
      <c r="J134" s="531"/>
      <c r="K134" s="532" t="str">
        <f>IF(ISBLANK(A86),"円",ROUNDDOWN((Q134+W134+AC134)/3,2))</f>
        <v>円</v>
      </c>
      <c r="L134" s="533"/>
      <c r="M134" s="534" t="str">
        <f>IFERROR(IF(VLOOKUP($AW134,'表２（地域間）（合計）'!$B$114:$AP$143,M$42,FALSE)="","",VLOOKUP($AW134,'表２（地域間）（合計）'!$B$114:$AP$143,M$42,FALSE)),"")</f>
        <v/>
      </c>
      <c r="N134" s="535" t="str">
        <f>IFERROR(IF(VLOOKUP($AW134,'表２（地域間）（合計）'!$B$47:$AS$106,N$42,FALSE)="","",VLOOKUP($AW134,'表２（地域間）（合計）'!$B$47:$AS$106,N$42,FALSE)),"")</f>
        <v/>
      </c>
      <c r="O134" s="536" t="str">
        <f>IFERROR(IF(VLOOKUP($AW134,'表２（地域間）（合計）'!$B$114:$AP$143,O$42,FALSE)="","",VLOOKUP($AW134,'表２（地域間）（合計）'!$B$114:$AP$143,O$42,FALSE)),"")</f>
        <v/>
      </c>
      <c r="P134" s="537" t="str">
        <f>IFERROR(IF(VLOOKUP($AW134,'表２（地域間）（合計）'!$B$47:$AS$106,P$42,FALSE)="","",VLOOKUP($AW134,'表２（地域間）（合計）'!$B$47:$AS$106,P$42,FALSE)),"")</f>
        <v/>
      </c>
      <c r="Q134" s="532" t="str">
        <f>IF(ISBLANK(A86),"円",ROUNDDOWN(M134/O134,2))</f>
        <v>円</v>
      </c>
      <c r="R134" s="533"/>
      <c r="S134" s="534" t="str">
        <f>IFERROR(IF(VLOOKUP($AW134,'表２（地域間）（合計）'!$B$114:$AP$143,S$42,FALSE)="","",VLOOKUP($AW134,'表２（地域間）（合計）'!$B$114:$AP$143,S$42,FALSE)),"")</f>
        <v/>
      </c>
      <c r="T134" s="535" t="str">
        <f>IFERROR(IF(VLOOKUP($AW134,'表２（地域間）（合計）'!$B$47:$AS$106,T$42,FALSE)="","",VLOOKUP($AW134,'表２（地域間）（合計）'!$B$47:$AS$106,T$42,FALSE)),"")</f>
        <v/>
      </c>
      <c r="U134" s="536" t="str">
        <f>IFERROR(IF(VLOOKUP($AW134,'表２（地域間）（合計）'!$B$114:$AP$143,U$42,FALSE)="","",VLOOKUP($AW134,'表２（地域間）（合計）'!$B$114:$AP$143,U$42,FALSE)),"")</f>
        <v/>
      </c>
      <c r="V134" s="537" t="str">
        <f>IFERROR(IF(VLOOKUP($AW134,'表２（地域間）（合計）'!$B$47:$AS$106,V$42,FALSE)="","",VLOOKUP($AW134,'表２（地域間）（合計）'!$B$47:$AS$106,V$42,FALSE)),"")</f>
        <v/>
      </c>
      <c r="W134" s="532" t="str">
        <f>IF(ISBLANK(A86),"円",ROUNDDOWN(S134/U134,2))</f>
        <v>円</v>
      </c>
      <c r="X134" s="533"/>
      <c r="Y134" s="534" t="str">
        <f>IFERROR(IF(VLOOKUP($AW134,'表２（地域間）（合計）'!$B$114:$AP$143,Y$42,FALSE)="","",VLOOKUP($AW134,'表２（地域間）（合計）'!$B$114:$AP$143,Y$42,FALSE)),"")</f>
        <v/>
      </c>
      <c r="Z134" s="535" t="str">
        <f>IFERROR(IF(VLOOKUP($AW134,'表２（地域間）（合計）'!$B$47:$AS$106,Z$42,FALSE)="","",VLOOKUP($AW134,'表２（地域間）（合計）'!$B$47:$AS$106,Z$42,FALSE)),"")</f>
        <v/>
      </c>
      <c r="AA134" s="536" t="str">
        <f>IFERROR(IF(VLOOKUP($AW134,'表２（地域間）（合計）'!$B$114:$AP$143,AA$42,FALSE)="","",VLOOKUP($AW134,'表２（地域間）（合計）'!$B$114:$AP$143,AA$42,FALSE)),"")</f>
        <v/>
      </c>
      <c r="AB134" s="537" t="str">
        <f>IFERROR(IF(VLOOKUP($AW134,'表２（地域間）（合計）'!$B$47:$AS$106,AB$42,FALSE)="","",VLOOKUP($AW134,'表２（地域間）（合計）'!$B$47:$AS$106,AB$42,FALSE)),"")</f>
        <v/>
      </c>
      <c r="AC134" s="532" t="str">
        <f>IF(ISBLANK(A86),"円",ROUNDDOWN(Y134/AA134,2))</f>
        <v>円</v>
      </c>
      <c r="AD134" s="533"/>
      <c r="AE134" s="538" t="str">
        <f>IF(ISBLANK(A86),"円",ROUNDDOWN(F134*K134,0))</f>
        <v>円</v>
      </c>
      <c r="AF134" s="539"/>
      <c r="AG134" s="540"/>
      <c r="AH134" s="541" t="str">
        <f t="shared" si="198"/>
        <v>円</v>
      </c>
      <c r="AI134" s="542"/>
      <c r="AJ134" s="543"/>
      <c r="AK134" s="544" t="str">
        <f t="shared" si="199"/>
        <v>円</v>
      </c>
      <c r="AL134" s="545"/>
      <c r="AM134" s="546"/>
      <c r="AN134" s="544" t="str">
        <f t="shared" si="200"/>
        <v>円</v>
      </c>
      <c r="AO134" s="545"/>
      <c r="AP134" s="547"/>
      <c r="AQ134" s="347"/>
      <c r="AR134" s="347"/>
      <c r="AS134" s="347"/>
      <c r="AT134" s="79"/>
      <c r="AU134" s="79"/>
      <c r="AV134" s="79"/>
      <c r="AW134" s="85" t="str">
        <f>IF(ISBLANK(AW86),"",(AW86))</f>
        <v/>
      </c>
      <c r="AX134" s="79"/>
      <c r="AY134" s="36"/>
      <c r="AZ134" s="339"/>
      <c r="BA134" s="339"/>
      <c r="BB134" s="339"/>
      <c r="BC134" s="436"/>
      <c r="BD134" s="436"/>
      <c r="BE134" s="436"/>
      <c r="BF134" s="36"/>
      <c r="BG134" s="36"/>
      <c r="BH134" s="36"/>
      <c r="BI134" s="36"/>
      <c r="BJ134" s="36"/>
      <c r="BL134" s="2"/>
      <c r="BM134" s="2"/>
    </row>
    <row r="135" spans="1:65" ht="35.1" hidden="1" customHeight="1" x14ac:dyDescent="0.25">
      <c r="A135" s="81" t="str">
        <f>IF(ISBLANK(A88),"",(A88))</f>
        <v/>
      </c>
      <c r="B135" s="82">
        <f>IF(ISBLANK(B88),"",(B88))</f>
        <v>21</v>
      </c>
      <c r="C135" s="32"/>
      <c r="D135" s="527" t="str">
        <f>IF(ISBLANK(A88),"",ROUNDDOWN((V89-(AF89+AJ89))/V89,5))</f>
        <v/>
      </c>
      <c r="E135" s="528"/>
      <c r="F135" s="529" t="str">
        <f>IFERROR(IF(VLOOKUP($AW135,'表２（地域間）（合計）'!$B$114:$AP$143,F$42,FALSE)="","",VLOOKUP($AW135,'表２（地域間）（合計）'!$B$114:$AP$143,F$42,FALSE)),"")</f>
        <v/>
      </c>
      <c r="G135" s="530" t="str">
        <f>IFERROR(IF(VLOOKUP($AW135,'表２（地域間）（合計）'!$B$47:$AS$106,G$42,FALSE)="","",VLOOKUP($AW135,'表２（地域間）（合計）'!$B$47:$AS$106,G$42,FALSE)),"")</f>
        <v/>
      </c>
      <c r="H135" s="531" t="str">
        <f>IF(ISBLANK(A88),"円",ROUNDDOWN($AO$34*F135,0))</f>
        <v>円</v>
      </c>
      <c r="I135" s="531"/>
      <c r="J135" s="531"/>
      <c r="K135" s="532" t="str">
        <f>IF(ISBLANK(A88),"円",ROUNDDOWN((Q135+W135+AC135)/3,2))</f>
        <v>円</v>
      </c>
      <c r="L135" s="533"/>
      <c r="M135" s="534" t="str">
        <f>IFERROR(IF(VLOOKUP($AW135,'表２（地域間）（合計）'!$B$114:$AP$143,M$42,FALSE)="","",VLOOKUP($AW135,'表２（地域間）（合計）'!$B$114:$AP$143,M$42,FALSE)),"")</f>
        <v/>
      </c>
      <c r="N135" s="535" t="str">
        <f>IFERROR(IF(VLOOKUP($AW135,'表２（地域間）（合計）'!$B$47:$AS$106,N$42,FALSE)="","",VLOOKUP($AW135,'表２（地域間）（合計）'!$B$47:$AS$106,N$42,FALSE)),"")</f>
        <v/>
      </c>
      <c r="O135" s="536" t="str">
        <f>IFERROR(IF(VLOOKUP($AW135,'表２（地域間）（合計）'!$B$114:$AP$143,O$42,FALSE)="","",VLOOKUP($AW135,'表２（地域間）（合計）'!$B$114:$AP$143,O$42,FALSE)),"")</f>
        <v/>
      </c>
      <c r="P135" s="537" t="str">
        <f>IFERROR(IF(VLOOKUP($AW135,'表２（地域間）（合計）'!$B$47:$AS$106,P$42,FALSE)="","",VLOOKUP($AW135,'表２（地域間）（合計）'!$B$47:$AS$106,P$42,FALSE)),"")</f>
        <v/>
      </c>
      <c r="Q135" s="532" t="str">
        <f>IF(ISBLANK(A88),"円",ROUNDDOWN(M135/O135,2))</f>
        <v>円</v>
      </c>
      <c r="R135" s="533"/>
      <c r="S135" s="534" t="str">
        <f>IFERROR(IF(VLOOKUP($AW135,'表２（地域間）（合計）'!$B$114:$AP$143,S$42,FALSE)="","",VLOOKUP($AW135,'表２（地域間）（合計）'!$B$114:$AP$143,S$42,FALSE)),"")</f>
        <v/>
      </c>
      <c r="T135" s="535" t="str">
        <f>IFERROR(IF(VLOOKUP($AW135,'表２（地域間）（合計）'!$B$47:$AS$106,T$42,FALSE)="","",VLOOKUP($AW135,'表２（地域間）（合計）'!$B$47:$AS$106,T$42,FALSE)),"")</f>
        <v/>
      </c>
      <c r="U135" s="536" t="str">
        <f>IFERROR(IF(VLOOKUP($AW135,'表２（地域間）（合計）'!$B$114:$AP$143,U$42,FALSE)="","",VLOOKUP($AW135,'表２（地域間）（合計）'!$B$114:$AP$143,U$42,FALSE)),"")</f>
        <v/>
      </c>
      <c r="V135" s="537" t="str">
        <f>IFERROR(IF(VLOOKUP($AW135,'表２（地域間）（合計）'!$B$47:$AS$106,V$42,FALSE)="","",VLOOKUP($AW135,'表２（地域間）（合計）'!$B$47:$AS$106,V$42,FALSE)),"")</f>
        <v/>
      </c>
      <c r="W135" s="532" t="str">
        <f>IF(ISBLANK(A88),"円",ROUNDDOWN(S135/U135,2))</f>
        <v>円</v>
      </c>
      <c r="X135" s="533"/>
      <c r="Y135" s="534" t="str">
        <f>IFERROR(IF(VLOOKUP($AW135,'表２（地域間）（合計）'!$B$114:$AP$143,Y$42,FALSE)="","",VLOOKUP($AW135,'表２（地域間）（合計）'!$B$114:$AP$143,Y$42,FALSE)),"")</f>
        <v/>
      </c>
      <c r="Z135" s="535" t="str">
        <f>IFERROR(IF(VLOOKUP($AW135,'表２（地域間）（合計）'!$B$47:$AS$106,Z$42,FALSE)="","",VLOOKUP($AW135,'表２（地域間）（合計）'!$B$47:$AS$106,Z$42,FALSE)),"")</f>
        <v/>
      </c>
      <c r="AA135" s="536" t="str">
        <f>IFERROR(IF(VLOOKUP($AW135,'表２（地域間）（合計）'!$B$114:$AP$143,AA$42,FALSE)="","",VLOOKUP($AW135,'表２（地域間）（合計）'!$B$114:$AP$143,AA$42,FALSE)),"")</f>
        <v/>
      </c>
      <c r="AB135" s="537" t="str">
        <f>IFERROR(IF(VLOOKUP($AW135,'表２（地域間）（合計）'!$B$47:$AS$106,AB$42,FALSE)="","",VLOOKUP($AW135,'表２（地域間）（合計）'!$B$47:$AS$106,AB$42,FALSE)),"")</f>
        <v/>
      </c>
      <c r="AC135" s="532" t="str">
        <f>IF(ISBLANK(A88),"円",ROUNDDOWN(Y135/AA135,2))</f>
        <v>円</v>
      </c>
      <c r="AD135" s="533"/>
      <c r="AE135" s="538" t="str">
        <f>IF(ISBLANK(A88),"円",ROUNDDOWN(F135*K135,0))</f>
        <v>円</v>
      </c>
      <c r="AF135" s="539"/>
      <c r="AG135" s="540"/>
      <c r="AH135" s="541" t="str">
        <f t="shared" si="198"/>
        <v>円</v>
      </c>
      <c r="AI135" s="542"/>
      <c r="AJ135" s="543"/>
      <c r="AK135" s="544" t="str">
        <f t="shared" si="199"/>
        <v>円</v>
      </c>
      <c r="AL135" s="545"/>
      <c r="AM135" s="546"/>
      <c r="AN135" s="544" t="str">
        <f t="shared" si="200"/>
        <v>円</v>
      </c>
      <c r="AO135" s="545"/>
      <c r="AP135" s="547"/>
      <c r="AQ135" s="347"/>
      <c r="AR135" s="347"/>
      <c r="AS135" s="347"/>
      <c r="AT135" s="79"/>
      <c r="AU135" s="79"/>
      <c r="AV135" s="79"/>
      <c r="AW135" s="85" t="str">
        <f>IF(ISBLANK(AW88),"",(AW88))</f>
        <v/>
      </c>
      <c r="AX135" s="79"/>
      <c r="AY135" s="36"/>
      <c r="AZ135" s="339"/>
      <c r="BA135" s="339"/>
      <c r="BB135" s="339"/>
      <c r="BC135" s="436"/>
      <c r="BD135" s="436"/>
      <c r="BE135" s="436"/>
      <c r="BF135" s="36"/>
      <c r="BG135" s="36"/>
      <c r="BH135" s="36"/>
      <c r="BI135" s="36"/>
      <c r="BJ135" s="36"/>
      <c r="BL135" s="2"/>
      <c r="BM135" s="2"/>
    </row>
    <row r="136" spans="1:65" ht="35.1" hidden="1" customHeight="1" x14ac:dyDescent="0.25">
      <c r="A136" s="81" t="str">
        <f>IF(ISBLANK(A90),"",(A90))</f>
        <v/>
      </c>
      <c r="B136" s="82">
        <f>IF(ISBLANK(B90),"",(B90))</f>
        <v>22</v>
      </c>
      <c r="C136" s="32"/>
      <c r="D136" s="527" t="str">
        <f>IF(ISBLANK(A90),"",ROUNDDOWN((V91-(AF91+AJ91))/V91,5))</f>
        <v/>
      </c>
      <c r="E136" s="528"/>
      <c r="F136" s="529" t="str">
        <f>IFERROR(IF(VLOOKUP($AW136,'表２（地域間）（合計）'!$B$114:$AP$143,F$42,FALSE)="","",VLOOKUP($AW136,'表２（地域間）（合計）'!$B$114:$AP$143,F$42,FALSE)),"")</f>
        <v/>
      </c>
      <c r="G136" s="530" t="str">
        <f>IFERROR(IF(VLOOKUP($AW136,'表２（地域間）（合計）'!$B$47:$AS$106,G$42,FALSE)="","",VLOOKUP($AW136,'表２（地域間）（合計）'!$B$47:$AS$106,G$42,FALSE)),"")</f>
        <v/>
      </c>
      <c r="H136" s="531" t="str">
        <f>IF(ISBLANK(A90),"円",ROUNDDOWN($AO$34*F136,0))</f>
        <v>円</v>
      </c>
      <c r="I136" s="531"/>
      <c r="J136" s="531"/>
      <c r="K136" s="532" t="str">
        <f>IF(ISBLANK(A90),"円",ROUNDDOWN((Q136+W136+AC136)/3,2))</f>
        <v>円</v>
      </c>
      <c r="L136" s="533"/>
      <c r="M136" s="534" t="str">
        <f>IFERROR(IF(VLOOKUP($AW136,'表２（地域間）（合計）'!$B$114:$AP$143,M$42,FALSE)="","",VLOOKUP($AW136,'表２（地域間）（合計）'!$B$114:$AP$143,M$42,FALSE)),"")</f>
        <v/>
      </c>
      <c r="N136" s="535" t="str">
        <f>IFERROR(IF(VLOOKUP($AW136,'表２（地域間）（合計）'!$B$47:$AS$106,N$42,FALSE)="","",VLOOKUP($AW136,'表２（地域間）（合計）'!$B$47:$AS$106,N$42,FALSE)),"")</f>
        <v/>
      </c>
      <c r="O136" s="536" t="str">
        <f>IFERROR(IF(VLOOKUP($AW136,'表２（地域間）（合計）'!$B$114:$AP$143,O$42,FALSE)="","",VLOOKUP($AW136,'表２（地域間）（合計）'!$B$114:$AP$143,O$42,FALSE)),"")</f>
        <v/>
      </c>
      <c r="P136" s="537" t="str">
        <f>IFERROR(IF(VLOOKUP($AW136,'表２（地域間）（合計）'!$B$47:$AS$106,P$42,FALSE)="","",VLOOKUP($AW136,'表２（地域間）（合計）'!$B$47:$AS$106,P$42,FALSE)),"")</f>
        <v/>
      </c>
      <c r="Q136" s="532" t="str">
        <f>IF(ISBLANK(A90),"円",ROUNDDOWN(M136/O136,2))</f>
        <v>円</v>
      </c>
      <c r="R136" s="533"/>
      <c r="S136" s="534" t="str">
        <f>IFERROR(IF(VLOOKUP($AW136,'表２（地域間）（合計）'!$B$114:$AP$143,S$42,FALSE)="","",VLOOKUP($AW136,'表２（地域間）（合計）'!$B$114:$AP$143,S$42,FALSE)),"")</f>
        <v/>
      </c>
      <c r="T136" s="535" t="str">
        <f>IFERROR(IF(VLOOKUP($AW136,'表２（地域間）（合計）'!$B$47:$AS$106,T$42,FALSE)="","",VLOOKUP($AW136,'表２（地域間）（合計）'!$B$47:$AS$106,T$42,FALSE)),"")</f>
        <v/>
      </c>
      <c r="U136" s="536" t="str">
        <f>IFERROR(IF(VLOOKUP($AW136,'表２（地域間）（合計）'!$B$114:$AP$143,U$42,FALSE)="","",VLOOKUP($AW136,'表２（地域間）（合計）'!$B$114:$AP$143,U$42,FALSE)),"")</f>
        <v/>
      </c>
      <c r="V136" s="537" t="str">
        <f>IFERROR(IF(VLOOKUP($AW136,'表２（地域間）（合計）'!$B$47:$AS$106,V$42,FALSE)="","",VLOOKUP($AW136,'表２（地域間）（合計）'!$B$47:$AS$106,V$42,FALSE)),"")</f>
        <v/>
      </c>
      <c r="W136" s="532" t="str">
        <f>IF(ISBLANK(A90),"円",ROUNDDOWN(S136/U136,2))</f>
        <v>円</v>
      </c>
      <c r="X136" s="533"/>
      <c r="Y136" s="534" t="str">
        <f>IFERROR(IF(VLOOKUP($AW136,'表２（地域間）（合計）'!$B$114:$AP$143,Y$42,FALSE)="","",VLOOKUP($AW136,'表２（地域間）（合計）'!$B$114:$AP$143,Y$42,FALSE)),"")</f>
        <v/>
      </c>
      <c r="Z136" s="535" t="str">
        <f>IFERROR(IF(VLOOKUP($AW136,'表２（地域間）（合計）'!$B$47:$AS$106,Z$42,FALSE)="","",VLOOKUP($AW136,'表２（地域間）（合計）'!$B$47:$AS$106,Z$42,FALSE)),"")</f>
        <v/>
      </c>
      <c r="AA136" s="536" t="str">
        <f>IFERROR(IF(VLOOKUP($AW136,'表２（地域間）（合計）'!$B$114:$AP$143,AA$42,FALSE)="","",VLOOKUP($AW136,'表２（地域間）（合計）'!$B$114:$AP$143,AA$42,FALSE)),"")</f>
        <v/>
      </c>
      <c r="AB136" s="537" t="str">
        <f>IFERROR(IF(VLOOKUP($AW136,'表２（地域間）（合計）'!$B$47:$AS$106,AB$42,FALSE)="","",VLOOKUP($AW136,'表２（地域間）（合計）'!$B$47:$AS$106,AB$42,FALSE)),"")</f>
        <v/>
      </c>
      <c r="AC136" s="532" t="str">
        <f>IF(ISBLANK(A90),"円",ROUNDDOWN(Y136/AA136,2))</f>
        <v>円</v>
      </c>
      <c r="AD136" s="533"/>
      <c r="AE136" s="538" t="str">
        <f>IF(ISBLANK(A90),"円",ROUNDDOWN(F136*K136,0))</f>
        <v>円</v>
      </c>
      <c r="AF136" s="539"/>
      <c r="AG136" s="540"/>
      <c r="AH136" s="541" t="str">
        <f t="shared" si="198"/>
        <v>円</v>
      </c>
      <c r="AI136" s="542"/>
      <c r="AJ136" s="543"/>
      <c r="AK136" s="544" t="str">
        <f t="shared" si="199"/>
        <v>円</v>
      </c>
      <c r="AL136" s="545"/>
      <c r="AM136" s="546"/>
      <c r="AN136" s="544" t="str">
        <f t="shared" si="200"/>
        <v>円</v>
      </c>
      <c r="AO136" s="545"/>
      <c r="AP136" s="547"/>
      <c r="AQ136" s="347"/>
      <c r="AR136" s="347"/>
      <c r="AS136" s="347"/>
      <c r="AT136" s="79"/>
      <c r="AU136" s="79"/>
      <c r="AV136" s="79"/>
      <c r="AW136" s="85" t="str">
        <f>IF(ISBLANK(AW90),"",(AW90))</f>
        <v/>
      </c>
      <c r="AX136" s="79"/>
      <c r="AY136" s="36"/>
      <c r="AZ136" s="339"/>
      <c r="BA136" s="339"/>
      <c r="BB136" s="339"/>
      <c r="BC136" s="436"/>
      <c r="BD136" s="436"/>
      <c r="BE136" s="436"/>
      <c r="BF136" s="36"/>
      <c r="BG136" s="36"/>
      <c r="BH136" s="36"/>
      <c r="BI136" s="36"/>
      <c r="BJ136" s="36"/>
      <c r="BL136" s="2"/>
      <c r="BM136" s="2"/>
    </row>
    <row r="137" spans="1:65" ht="35.1" hidden="1" customHeight="1" x14ac:dyDescent="0.25">
      <c r="A137" s="81" t="str">
        <f>IF(ISBLANK(A92),"",(A92))</f>
        <v/>
      </c>
      <c r="B137" s="82">
        <f>IF(ISBLANK(B92),"",(B92))</f>
        <v>23</v>
      </c>
      <c r="C137" s="32"/>
      <c r="D137" s="527" t="str">
        <f>IF(ISBLANK(A92),"",ROUNDDOWN((V93-(AF93+AJ93))/V93,5))</f>
        <v/>
      </c>
      <c r="E137" s="528"/>
      <c r="F137" s="529" t="str">
        <f>IFERROR(IF(VLOOKUP($AW137,'表２（地域間）（合計）'!$B$114:$AP$143,F$42,FALSE)="","",VLOOKUP($AW137,'表２（地域間）（合計）'!$B$114:$AP$143,F$42,FALSE)),"")</f>
        <v/>
      </c>
      <c r="G137" s="530" t="str">
        <f>IFERROR(IF(VLOOKUP($AW137,'表２（地域間）（合計）'!$B$47:$AS$106,G$42,FALSE)="","",VLOOKUP($AW137,'表２（地域間）（合計）'!$B$47:$AS$106,G$42,FALSE)),"")</f>
        <v/>
      </c>
      <c r="H137" s="531" t="str">
        <f>IF(ISBLANK(A92),"円",ROUNDDOWN($AO$34*F137,0))</f>
        <v>円</v>
      </c>
      <c r="I137" s="531"/>
      <c r="J137" s="531"/>
      <c r="K137" s="532" t="str">
        <f>IF(ISBLANK(A92),"円",ROUNDDOWN((Q137+W137+AC137)/3,2))</f>
        <v>円</v>
      </c>
      <c r="L137" s="533"/>
      <c r="M137" s="534" t="str">
        <f>IFERROR(IF(VLOOKUP($AW137,'表２（地域間）（合計）'!$B$114:$AP$143,M$42,FALSE)="","",VLOOKUP($AW137,'表２（地域間）（合計）'!$B$114:$AP$143,M$42,FALSE)),"")</f>
        <v/>
      </c>
      <c r="N137" s="535" t="str">
        <f>IFERROR(IF(VLOOKUP($AW137,'表２（地域間）（合計）'!$B$47:$AS$106,N$42,FALSE)="","",VLOOKUP($AW137,'表２（地域間）（合計）'!$B$47:$AS$106,N$42,FALSE)),"")</f>
        <v/>
      </c>
      <c r="O137" s="536" t="str">
        <f>IFERROR(IF(VLOOKUP($AW137,'表２（地域間）（合計）'!$B$114:$AP$143,O$42,FALSE)="","",VLOOKUP($AW137,'表２（地域間）（合計）'!$B$114:$AP$143,O$42,FALSE)),"")</f>
        <v/>
      </c>
      <c r="P137" s="537" t="str">
        <f>IFERROR(IF(VLOOKUP($AW137,'表２（地域間）（合計）'!$B$47:$AS$106,P$42,FALSE)="","",VLOOKUP($AW137,'表２（地域間）（合計）'!$B$47:$AS$106,P$42,FALSE)),"")</f>
        <v/>
      </c>
      <c r="Q137" s="532" t="str">
        <f>IF(ISBLANK(A92),"円",ROUNDDOWN(M137/O137,2))</f>
        <v>円</v>
      </c>
      <c r="R137" s="533"/>
      <c r="S137" s="534" t="str">
        <f>IFERROR(IF(VLOOKUP($AW137,'表２（地域間）（合計）'!$B$114:$AP$143,S$42,FALSE)="","",VLOOKUP($AW137,'表２（地域間）（合計）'!$B$114:$AP$143,S$42,FALSE)),"")</f>
        <v/>
      </c>
      <c r="T137" s="535" t="str">
        <f>IFERROR(IF(VLOOKUP($AW137,'表２（地域間）（合計）'!$B$47:$AS$106,T$42,FALSE)="","",VLOOKUP($AW137,'表２（地域間）（合計）'!$B$47:$AS$106,T$42,FALSE)),"")</f>
        <v/>
      </c>
      <c r="U137" s="536" t="str">
        <f>IFERROR(IF(VLOOKUP($AW137,'表２（地域間）（合計）'!$B$114:$AP$143,U$42,FALSE)="","",VLOOKUP($AW137,'表２（地域間）（合計）'!$B$114:$AP$143,U$42,FALSE)),"")</f>
        <v/>
      </c>
      <c r="V137" s="537" t="str">
        <f>IFERROR(IF(VLOOKUP($AW137,'表２（地域間）（合計）'!$B$47:$AS$106,V$42,FALSE)="","",VLOOKUP($AW137,'表２（地域間）（合計）'!$B$47:$AS$106,V$42,FALSE)),"")</f>
        <v/>
      </c>
      <c r="W137" s="532" t="str">
        <f>IF(ISBLANK(A92),"円",ROUNDDOWN(S137/U137,2))</f>
        <v>円</v>
      </c>
      <c r="X137" s="533"/>
      <c r="Y137" s="534" t="str">
        <f>IFERROR(IF(VLOOKUP($AW137,'表２（地域間）（合計）'!$B$114:$AP$143,Y$42,FALSE)="","",VLOOKUP($AW137,'表２（地域間）（合計）'!$B$114:$AP$143,Y$42,FALSE)),"")</f>
        <v/>
      </c>
      <c r="Z137" s="535" t="str">
        <f>IFERROR(IF(VLOOKUP($AW137,'表２（地域間）（合計）'!$B$47:$AS$106,Z$42,FALSE)="","",VLOOKUP($AW137,'表２（地域間）（合計）'!$B$47:$AS$106,Z$42,FALSE)),"")</f>
        <v/>
      </c>
      <c r="AA137" s="536" t="str">
        <f>IFERROR(IF(VLOOKUP($AW137,'表２（地域間）（合計）'!$B$114:$AP$143,AA$42,FALSE)="","",VLOOKUP($AW137,'表２（地域間）（合計）'!$B$114:$AP$143,AA$42,FALSE)),"")</f>
        <v/>
      </c>
      <c r="AB137" s="537" t="str">
        <f>IFERROR(IF(VLOOKUP($AW137,'表２（地域間）（合計）'!$B$47:$AS$106,AB$42,FALSE)="","",VLOOKUP($AW137,'表２（地域間）（合計）'!$B$47:$AS$106,AB$42,FALSE)),"")</f>
        <v/>
      </c>
      <c r="AC137" s="532" t="str">
        <f>IF(ISBLANK(A92),"円",ROUNDDOWN(Y137/AA137,2))</f>
        <v>円</v>
      </c>
      <c r="AD137" s="533"/>
      <c r="AE137" s="538" t="str">
        <f>IF(ISBLANK(A92),"円",ROUNDDOWN(F137*K137,0))</f>
        <v>円</v>
      </c>
      <c r="AF137" s="539"/>
      <c r="AG137" s="540"/>
      <c r="AH137" s="541" t="str">
        <f t="shared" si="198"/>
        <v>円</v>
      </c>
      <c r="AI137" s="542"/>
      <c r="AJ137" s="543"/>
      <c r="AK137" s="544" t="str">
        <f t="shared" si="199"/>
        <v>円</v>
      </c>
      <c r="AL137" s="545"/>
      <c r="AM137" s="546"/>
      <c r="AN137" s="544" t="str">
        <f t="shared" si="200"/>
        <v>円</v>
      </c>
      <c r="AO137" s="545"/>
      <c r="AP137" s="547"/>
      <c r="AQ137" s="347"/>
      <c r="AR137" s="347"/>
      <c r="AS137" s="347"/>
      <c r="AT137" s="79"/>
      <c r="AU137" s="79"/>
      <c r="AV137" s="79"/>
      <c r="AW137" s="85" t="str">
        <f>IF(ISBLANK(AW92),"",(AW92))</f>
        <v/>
      </c>
      <c r="AX137" s="79"/>
      <c r="AY137" s="36"/>
      <c r="AZ137" s="339"/>
      <c r="BA137" s="339"/>
      <c r="BB137" s="339"/>
      <c r="BC137" s="436"/>
      <c r="BD137" s="436"/>
      <c r="BE137" s="436"/>
      <c r="BF137" s="36"/>
      <c r="BG137" s="36"/>
      <c r="BH137" s="36"/>
      <c r="BI137" s="36"/>
      <c r="BJ137" s="36"/>
      <c r="BL137" s="2"/>
      <c r="BM137" s="2"/>
    </row>
    <row r="138" spans="1:65" ht="35.1" hidden="1" customHeight="1" x14ac:dyDescent="0.25">
      <c r="A138" s="81" t="str">
        <f>IF(ISBLANK(A94),"",(A94))</f>
        <v/>
      </c>
      <c r="B138" s="82">
        <f>IF(ISBLANK(B94),"",(B94))</f>
        <v>24</v>
      </c>
      <c r="C138" s="32"/>
      <c r="D138" s="527" t="str">
        <f>IF(ISBLANK(A94),"",ROUNDDOWN((V95-(AF95+AJ95))/V95,5))</f>
        <v/>
      </c>
      <c r="E138" s="528"/>
      <c r="F138" s="529" t="str">
        <f>IFERROR(IF(VLOOKUP($AW138,'表２（地域間）（合計）'!$B$114:$AP$143,F$42,FALSE)="","",VLOOKUP($AW138,'表２（地域間）（合計）'!$B$114:$AP$143,F$42,FALSE)),"")</f>
        <v/>
      </c>
      <c r="G138" s="530" t="str">
        <f>IFERROR(IF(VLOOKUP($AW138,'表２（地域間）（合計）'!$B$47:$AS$106,G$42,FALSE)="","",VLOOKUP($AW138,'表２（地域間）（合計）'!$B$47:$AS$106,G$42,FALSE)),"")</f>
        <v/>
      </c>
      <c r="H138" s="531" t="str">
        <f>IF(ISBLANK(A94),"円",ROUNDDOWN($AO$34*F138,0))</f>
        <v>円</v>
      </c>
      <c r="I138" s="531"/>
      <c r="J138" s="531"/>
      <c r="K138" s="532" t="str">
        <f>IF(ISBLANK(A94),"円",ROUNDDOWN((Q138+W138+AC138)/3,2))</f>
        <v>円</v>
      </c>
      <c r="L138" s="533"/>
      <c r="M138" s="534" t="str">
        <f>IFERROR(IF(VLOOKUP($AW138,'表２（地域間）（合計）'!$B$114:$AP$143,M$42,FALSE)="","",VLOOKUP($AW138,'表２（地域間）（合計）'!$B$114:$AP$143,M$42,FALSE)),"")</f>
        <v/>
      </c>
      <c r="N138" s="535" t="str">
        <f>IFERROR(IF(VLOOKUP($AW138,'表２（地域間）（合計）'!$B$47:$AS$106,N$42,FALSE)="","",VLOOKUP($AW138,'表２（地域間）（合計）'!$B$47:$AS$106,N$42,FALSE)),"")</f>
        <v/>
      </c>
      <c r="O138" s="536" t="str">
        <f>IFERROR(IF(VLOOKUP($AW138,'表２（地域間）（合計）'!$B$114:$AP$143,O$42,FALSE)="","",VLOOKUP($AW138,'表２（地域間）（合計）'!$B$114:$AP$143,O$42,FALSE)),"")</f>
        <v/>
      </c>
      <c r="P138" s="537" t="str">
        <f>IFERROR(IF(VLOOKUP($AW138,'表２（地域間）（合計）'!$B$47:$AS$106,P$42,FALSE)="","",VLOOKUP($AW138,'表２（地域間）（合計）'!$B$47:$AS$106,P$42,FALSE)),"")</f>
        <v/>
      </c>
      <c r="Q138" s="532" t="str">
        <f>IF(ISBLANK(A94),"円",ROUNDDOWN(M138/O138,2))</f>
        <v>円</v>
      </c>
      <c r="R138" s="533"/>
      <c r="S138" s="534" t="str">
        <f>IFERROR(IF(VLOOKUP($AW138,'表２（地域間）（合計）'!$B$114:$AP$143,S$42,FALSE)="","",VLOOKUP($AW138,'表２（地域間）（合計）'!$B$114:$AP$143,S$42,FALSE)),"")</f>
        <v/>
      </c>
      <c r="T138" s="535" t="str">
        <f>IFERROR(IF(VLOOKUP($AW138,'表２（地域間）（合計）'!$B$47:$AS$106,T$42,FALSE)="","",VLOOKUP($AW138,'表２（地域間）（合計）'!$B$47:$AS$106,T$42,FALSE)),"")</f>
        <v/>
      </c>
      <c r="U138" s="536" t="str">
        <f>IFERROR(IF(VLOOKUP($AW138,'表２（地域間）（合計）'!$B$114:$AP$143,U$42,FALSE)="","",VLOOKUP($AW138,'表２（地域間）（合計）'!$B$114:$AP$143,U$42,FALSE)),"")</f>
        <v/>
      </c>
      <c r="V138" s="537" t="str">
        <f>IFERROR(IF(VLOOKUP($AW138,'表２（地域間）（合計）'!$B$47:$AS$106,V$42,FALSE)="","",VLOOKUP($AW138,'表２（地域間）（合計）'!$B$47:$AS$106,V$42,FALSE)),"")</f>
        <v/>
      </c>
      <c r="W138" s="532" t="str">
        <f>IF(ISBLANK(A94),"円",ROUNDDOWN(S138/U138,2))</f>
        <v>円</v>
      </c>
      <c r="X138" s="533"/>
      <c r="Y138" s="534" t="str">
        <f>IFERROR(IF(VLOOKUP($AW138,'表２（地域間）（合計）'!$B$114:$AP$143,Y$42,FALSE)="","",VLOOKUP($AW138,'表２（地域間）（合計）'!$B$114:$AP$143,Y$42,FALSE)),"")</f>
        <v/>
      </c>
      <c r="Z138" s="535" t="str">
        <f>IFERROR(IF(VLOOKUP($AW138,'表２（地域間）（合計）'!$B$47:$AS$106,Z$42,FALSE)="","",VLOOKUP($AW138,'表２（地域間）（合計）'!$B$47:$AS$106,Z$42,FALSE)),"")</f>
        <v/>
      </c>
      <c r="AA138" s="536" t="str">
        <f>IFERROR(IF(VLOOKUP($AW138,'表２（地域間）（合計）'!$B$114:$AP$143,AA$42,FALSE)="","",VLOOKUP($AW138,'表２（地域間）（合計）'!$B$114:$AP$143,AA$42,FALSE)),"")</f>
        <v/>
      </c>
      <c r="AB138" s="537" t="str">
        <f>IFERROR(IF(VLOOKUP($AW138,'表２（地域間）（合計）'!$B$47:$AS$106,AB$42,FALSE)="","",VLOOKUP($AW138,'表２（地域間）（合計）'!$B$47:$AS$106,AB$42,FALSE)),"")</f>
        <v/>
      </c>
      <c r="AC138" s="532" t="str">
        <f>IF(ISBLANK(A94),"円",ROUNDDOWN(Y138/AA138,2))</f>
        <v>円</v>
      </c>
      <c r="AD138" s="533"/>
      <c r="AE138" s="538" t="str">
        <f>IF(ISBLANK(A94),"円",ROUNDDOWN(F138*K138,0))</f>
        <v>円</v>
      </c>
      <c r="AF138" s="539"/>
      <c r="AG138" s="540"/>
      <c r="AH138" s="541" t="str">
        <f t="shared" si="198"/>
        <v>円</v>
      </c>
      <c r="AI138" s="542"/>
      <c r="AJ138" s="543"/>
      <c r="AK138" s="544" t="str">
        <f t="shared" si="199"/>
        <v>円</v>
      </c>
      <c r="AL138" s="545"/>
      <c r="AM138" s="546"/>
      <c r="AN138" s="544" t="str">
        <f t="shared" si="200"/>
        <v>円</v>
      </c>
      <c r="AO138" s="545"/>
      <c r="AP138" s="547"/>
      <c r="AQ138" s="347"/>
      <c r="AR138" s="347"/>
      <c r="AS138" s="347"/>
      <c r="AT138" s="79"/>
      <c r="AU138" s="79"/>
      <c r="AV138" s="79"/>
      <c r="AW138" s="85" t="str">
        <f>IF(ISBLANK(AW94),"",(AW94))</f>
        <v/>
      </c>
      <c r="AX138" s="79"/>
      <c r="AY138" s="36"/>
      <c r="AZ138" s="339"/>
      <c r="BA138" s="339"/>
      <c r="BB138" s="339"/>
      <c r="BC138" s="436"/>
      <c r="BD138" s="436"/>
      <c r="BE138" s="436"/>
      <c r="BF138" s="36"/>
      <c r="BG138" s="36"/>
      <c r="BH138" s="36"/>
      <c r="BI138" s="36"/>
      <c r="BJ138" s="36"/>
      <c r="BL138" s="2"/>
      <c r="BM138" s="2"/>
    </row>
    <row r="139" spans="1:65" ht="35.1" hidden="1" customHeight="1" x14ac:dyDescent="0.25">
      <c r="A139" s="81" t="str">
        <f>IF(ISBLANK(A96),"",(A96))</f>
        <v/>
      </c>
      <c r="B139" s="82">
        <f>IF(ISBLANK(B96),"",(B96))</f>
        <v>25</v>
      </c>
      <c r="C139" s="32"/>
      <c r="D139" s="527" t="str">
        <f>IF(ISBLANK(A96),"",ROUNDDOWN((V97-(AF97+AJ97))/V97,5))</f>
        <v/>
      </c>
      <c r="E139" s="528"/>
      <c r="F139" s="529" t="str">
        <f>IFERROR(IF(VLOOKUP($AW139,'表２（地域間）（合計）'!$B$114:$AP$143,F$42,FALSE)="","",VLOOKUP($AW139,'表２（地域間）（合計）'!$B$114:$AP$143,F$42,FALSE)),"")</f>
        <v/>
      </c>
      <c r="G139" s="530" t="str">
        <f>IFERROR(IF(VLOOKUP($AW139,'表２（地域間）（合計）'!$B$47:$AS$106,G$42,FALSE)="","",VLOOKUP($AW139,'表２（地域間）（合計）'!$B$47:$AS$106,G$42,FALSE)),"")</f>
        <v/>
      </c>
      <c r="H139" s="531" t="str">
        <f>IF(ISBLANK(A96),"円",ROUNDDOWN($AO$34*F139,0))</f>
        <v>円</v>
      </c>
      <c r="I139" s="531"/>
      <c r="J139" s="531"/>
      <c r="K139" s="532" t="str">
        <f>IF(ISBLANK(A96),"円",ROUNDDOWN((Q139+W139+AC139)/3,2))</f>
        <v>円</v>
      </c>
      <c r="L139" s="533"/>
      <c r="M139" s="534" t="str">
        <f>IFERROR(IF(VLOOKUP($AW139,'表２（地域間）（合計）'!$B$114:$AP$143,M$42,FALSE)="","",VLOOKUP($AW139,'表２（地域間）（合計）'!$B$114:$AP$143,M$42,FALSE)),"")</f>
        <v/>
      </c>
      <c r="N139" s="535" t="str">
        <f>IFERROR(IF(VLOOKUP($AW139,'表２（地域間）（合計）'!$B$47:$AS$106,N$42,FALSE)="","",VLOOKUP($AW139,'表２（地域間）（合計）'!$B$47:$AS$106,N$42,FALSE)),"")</f>
        <v/>
      </c>
      <c r="O139" s="536" t="str">
        <f>IFERROR(IF(VLOOKUP($AW139,'表２（地域間）（合計）'!$B$114:$AP$143,O$42,FALSE)="","",VLOOKUP($AW139,'表２（地域間）（合計）'!$B$114:$AP$143,O$42,FALSE)),"")</f>
        <v/>
      </c>
      <c r="P139" s="537" t="str">
        <f>IFERROR(IF(VLOOKUP($AW139,'表２（地域間）（合計）'!$B$47:$AS$106,P$42,FALSE)="","",VLOOKUP($AW139,'表２（地域間）（合計）'!$B$47:$AS$106,P$42,FALSE)),"")</f>
        <v/>
      </c>
      <c r="Q139" s="532" t="str">
        <f>IF(ISBLANK(A96),"円",ROUNDDOWN(M139/O139,2))</f>
        <v>円</v>
      </c>
      <c r="R139" s="533"/>
      <c r="S139" s="534" t="str">
        <f>IFERROR(IF(VLOOKUP($AW139,'表２（地域間）（合計）'!$B$114:$AP$143,S$42,FALSE)="","",VLOOKUP($AW139,'表２（地域間）（合計）'!$B$114:$AP$143,S$42,FALSE)),"")</f>
        <v/>
      </c>
      <c r="T139" s="535" t="str">
        <f>IFERROR(IF(VLOOKUP($AW139,'表２（地域間）（合計）'!$B$47:$AS$106,T$42,FALSE)="","",VLOOKUP($AW139,'表２（地域間）（合計）'!$B$47:$AS$106,T$42,FALSE)),"")</f>
        <v/>
      </c>
      <c r="U139" s="536" t="str">
        <f>IFERROR(IF(VLOOKUP($AW139,'表２（地域間）（合計）'!$B$114:$AP$143,U$42,FALSE)="","",VLOOKUP($AW139,'表２（地域間）（合計）'!$B$114:$AP$143,U$42,FALSE)),"")</f>
        <v/>
      </c>
      <c r="V139" s="537" t="str">
        <f>IFERROR(IF(VLOOKUP($AW139,'表２（地域間）（合計）'!$B$47:$AS$106,V$42,FALSE)="","",VLOOKUP($AW139,'表２（地域間）（合計）'!$B$47:$AS$106,V$42,FALSE)),"")</f>
        <v/>
      </c>
      <c r="W139" s="532" t="str">
        <f>IF(ISBLANK(A96),"円",ROUNDDOWN(S139/U139,2))</f>
        <v>円</v>
      </c>
      <c r="X139" s="533"/>
      <c r="Y139" s="534" t="str">
        <f>IFERROR(IF(VLOOKUP($AW139,'表２（地域間）（合計）'!$B$114:$AP$143,Y$42,FALSE)="","",VLOOKUP($AW139,'表２（地域間）（合計）'!$B$114:$AP$143,Y$42,FALSE)),"")</f>
        <v/>
      </c>
      <c r="Z139" s="535" t="str">
        <f>IFERROR(IF(VLOOKUP($AW139,'表２（地域間）（合計）'!$B$47:$AS$106,Z$42,FALSE)="","",VLOOKUP($AW139,'表２（地域間）（合計）'!$B$47:$AS$106,Z$42,FALSE)),"")</f>
        <v/>
      </c>
      <c r="AA139" s="536" t="str">
        <f>IFERROR(IF(VLOOKUP($AW139,'表２（地域間）（合計）'!$B$114:$AP$143,AA$42,FALSE)="","",VLOOKUP($AW139,'表２（地域間）（合計）'!$B$114:$AP$143,AA$42,FALSE)),"")</f>
        <v/>
      </c>
      <c r="AB139" s="537" t="str">
        <f>IFERROR(IF(VLOOKUP($AW139,'表２（地域間）（合計）'!$B$47:$AS$106,AB$42,FALSE)="","",VLOOKUP($AW139,'表２（地域間）（合計）'!$B$47:$AS$106,AB$42,FALSE)),"")</f>
        <v/>
      </c>
      <c r="AC139" s="532" t="str">
        <f>IF(ISBLANK(A96),"円",ROUNDDOWN(Y139/AA139,2))</f>
        <v>円</v>
      </c>
      <c r="AD139" s="533"/>
      <c r="AE139" s="538" t="str">
        <f>IF(ISBLANK(A96),"円",ROUNDDOWN(F139*K139,0))</f>
        <v>円</v>
      </c>
      <c r="AF139" s="539"/>
      <c r="AG139" s="540"/>
      <c r="AH139" s="541" t="str">
        <f t="shared" si="198"/>
        <v>円</v>
      </c>
      <c r="AI139" s="542"/>
      <c r="AJ139" s="543"/>
      <c r="AK139" s="544" t="str">
        <f t="shared" si="199"/>
        <v>円</v>
      </c>
      <c r="AL139" s="545"/>
      <c r="AM139" s="546"/>
      <c r="AN139" s="544" t="str">
        <f t="shared" si="200"/>
        <v>円</v>
      </c>
      <c r="AO139" s="545"/>
      <c r="AP139" s="547"/>
      <c r="AQ139" s="347"/>
      <c r="AR139" s="347"/>
      <c r="AS139" s="347"/>
      <c r="AT139" s="79"/>
      <c r="AU139" s="79"/>
      <c r="AV139" s="79"/>
      <c r="AW139" s="85" t="str">
        <f>IF(ISBLANK(AW96),"",(AW96))</f>
        <v/>
      </c>
      <c r="AX139" s="79"/>
      <c r="AY139" s="36"/>
      <c r="AZ139" s="339"/>
      <c r="BA139" s="339"/>
      <c r="BB139" s="339"/>
      <c r="BC139" s="436"/>
      <c r="BD139" s="436"/>
      <c r="BE139" s="436"/>
      <c r="BF139" s="36"/>
      <c r="BG139" s="36"/>
      <c r="BH139" s="36"/>
      <c r="BI139" s="36"/>
      <c r="BJ139" s="36"/>
      <c r="BL139" s="2"/>
      <c r="BM139" s="2"/>
    </row>
    <row r="140" spans="1:65" ht="35.1" hidden="1" customHeight="1" x14ac:dyDescent="0.25">
      <c r="A140" s="81" t="str">
        <f>IF(ISBLANK(A98),"",(A98))</f>
        <v/>
      </c>
      <c r="B140" s="82">
        <f>IF(ISBLANK(B98),"",(B98))</f>
        <v>26</v>
      </c>
      <c r="C140" s="32"/>
      <c r="D140" s="527" t="str">
        <f>IF(ISBLANK(A98),"",ROUNDDOWN((V99-(AF99+AJ99))/V99,5))</f>
        <v/>
      </c>
      <c r="E140" s="528"/>
      <c r="F140" s="529" t="str">
        <f>IFERROR(IF(VLOOKUP($AW140,'表２（地域間）（合計）'!$B$114:$AP$143,F$42,FALSE)="","",VLOOKUP($AW140,'表２（地域間）（合計）'!$B$114:$AP$143,F$42,FALSE)),"")</f>
        <v/>
      </c>
      <c r="G140" s="530" t="str">
        <f>IFERROR(IF(VLOOKUP($AW140,'表２（地域間）（合計）'!$B$47:$AS$106,G$42,FALSE)="","",VLOOKUP($AW140,'表２（地域間）（合計）'!$B$47:$AS$106,G$42,FALSE)),"")</f>
        <v/>
      </c>
      <c r="H140" s="531" t="str">
        <f>IF(ISBLANK(A98),"円",ROUNDDOWN($AO$34*F140,0))</f>
        <v>円</v>
      </c>
      <c r="I140" s="531"/>
      <c r="J140" s="531"/>
      <c r="K140" s="532" t="str">
        <f>IF(ISBLANK(A98),"円",ROUNDDOWN((Q140+W140+AC140)/3,2))</f>
        <v>円</v>
      </c>
      <c r="L140" s="533"/>
      <c r="M140" s="534" t="str">
        <f>IFERROR(IF(VLOOKUP($AW140,'表２（地域間）（合計）'!$B$114:$AP$143,M$42,FALSE)="","",VLOOKUP($AW140,'表２（地域間）（合計）'!$B$114:$AP$143,M$42,FALSE)),"")</f>
        <v/>
      </c>
      <c r="N140" s="535" t="str">
        <f>IFERROR(IF(VLOOKUP($AW140,'表２（地域間）（合計）'!$B$47:$AS$106,N$42,FALSE)="","",VLOOKUP($AW140,'表２（地域間）（合計）'!$B$47:$AS$106,N$42,FALSE)),"")</f>
        <v/>
      </c>
      <c r="O140" s="536" t="str">
        <f>IFERROR(IF(VLOOKUP($AW140,'表２（地域間）（合計）'!$B$114:$AP$143,O$42,FALSE)="","",VLOOKUP($AW140,'表２（地域間）（合計）'!$B$114:$AP$143,O$42,FALSE)),"")</f>
        <v/>
      </c>
      <c r="P140" s="537" t="str">
        <f>IFERROR(IF(VLOOKUP($AW140,'表２（地域間）（合計）'!$B$47:$AS$106,P$42,FALSE)="","",VLOOKUP($AW140,'表２（地域間）（合計）'!$B$47:$AS$106,P$42,FALSE)),"")</f>
        <v/>
      </c>
      <c r="Q140" s="532" t="str">
        <f>IF(ISBLANK(A98),"円",ROUNDDOWN(M140/O140,2))</f>
        <v>円</v>
      </c>
      <c r="R140" s="533"/>
      <c r="S140" s="534" t="str">
        <f>IFERROR(IF(VLOOKUP($AW140,'表２（地域間）（合計）'!$B$114:$AP$143,S$42,FALSE)="","",VLOOKUP($AW140,'表２（地域間）（合計）'!$B$114:$AP$143,S$42,FALSE)),"")</f>
        <v/>
      </c>
      <c r="T140" s="535" t="str">
        <f>IFERROR(IF(VLOOKUP($AW140,'表２（地域間）（合計）'!$B$47:$AS$106,T$42,FALSE)="","",VLOOKUP($AW140,'表２（地域間）（合計）'!$B$47:$AS$106,T$42,FALSE)),"")</f>
        <v/>
      </c>
      <c r="U140" s="536" t="str">
        <f>IFERROR(IF(VLOOKUP($AW140,'表２（地域間）（合計）'!$B$114:$AP$143,U$42,FALSE)="","",VLOOKUP($AW140,'表２（地域間）（合計）'!$B$114:$AP$143,U$42,FALSE)),"")</f>
        <v/>
      </c>
      <c r="V140" s="537" t="str">
        <f>IFERROR(IF(VLOOKUP($AW140,'表２（地域間）（合計）'!$B$47:$AS$106,V$42,FALSE)="","",VLOOKUP($AW140,'表２（地域間）（合計）'!$B$47:$AS$106,V$42,FALSE)),"")</f>
        <v/>
      </c>
      <c r="W140" s="532" t="str">
        <f>IF(ISBLANK(A98),"円",ROUNDDOWN(S140/U140,2))</f>
        <v>円</v>
      </c>
      <c r="X140" s="533"/>
      <c r="Y140" s="534" t="str">
        <f>IFERROR(IF(VLOOKUP($AW140,'表２（地域間）（合計）'!$B$114:$AP$143,Y$42,FALSE)="","",VLOOKUP($AW140,'表２（地域間）（合計）'!$B$114:$AP$143,Y$42,FALSE)),"")</f>
        <v/>
      </c>
      <c r="Z140" s="535" t="str">
        <f>IFERROR(IF(VLOOKUP($AW140,'表２（地域間）（合計）'!$B$47:$AS$106,Z$42,FALSE)="","",VLOOKUP($AW140,'表２（地域間）（合計）'!$B$47:$AS$106,Z$42,FALSE)),"")</f>
        <v/>
      </c>
      <c r="AA140" s="536" t="str">
        <f>IFERROR(IF(VLOOKUP($AW140,'表２（地域間）（合計）'!$B$114:$AP$143,AA$42,FALSE)="","",VLOOKUP($AW140,'表２（地域間）（合計）'!$B$114:$AP$143,AA$42,FALSE)),"")</f>
        <v/>
      </c>
      <c r="AB140" s="537" t="str">
        <f>IFERROR(IF(VLOOKUP($AW140,'表２（地域間）（合計）'!$B$47:$AS$106,AB$42,FALSE)="","",VLOOKUP($AW140,'表２（地域間）（合計）'!$B$47:$AS$106,AB$42,FALSE)),"")</f>
        <v/>
      </c>
      <c r="AC140" s="532" t="str">
        <f>IF(ISBLANK(A98),"円",ROUNDDOWN(Y140/AA140,2))</f>
        <v>円</v>
      </c>
      <c r="AD140" s="533"/>
      <c r="AE140" s="538" t="str">
        <f>IF(ISBLANK(A98),"円",ROUNDDOWN(F140*K140,0))</f>
        <v>円</v>
      </c>
      <c r="AF140" s="539"/>
      <c r="AG140" s="540"/>
      <c r="AH140" s="541" t="str">
        <f t="shared" si="198"/>
        <v>円</v>
      </c>
      <c r="AI140" s="542"/>
      <c r="AJ140" s="543"/>
      <c r="AK140" s="544" t="str">
        <f t="shared" si="199"/>
        <v>円</v>
      </c>
      <c r="AL140" s="545"/>
      <c r="AM140" s="546"/>
      <c r="AN140" s="544" t="str">
        <f t="shared" si="200"/>
        <v>円</v>
      </c>
      <c r="AO140" s="545"/>
      <c r="AP140" s="547"/>
      <c r="AQ140" s="347"/>
      <c r="AR140" s="347"/>
      <c r="AS140" s="347"/>
      <c r="AT140" s="79"/>
      <c r="AU140" s="79"/>
      <c r="AV140" s="79"/>
      <c r="AW140" s="85" t="str">
        <f>IF(ISBLANK(AW98),"",(AW98))</f>
        <v/>
      </c>
      <c r="AX140" s="79"/>
      <c r="AY140" s="36"/>
      <c r="AZ140" s="339"/>
      <c r="BA140" s="339"/>
      <c r="BB140" s="339"/>
      <c r="BC140" s="436"/>
      <c r="BD140" s="436"/>
      <c r="BE140" s="436"/>
      <c r="BF140" s="36"/>
      <c r="BG140" s="36"/>
      <c r="BH140" s="36"/>
      <c r="BI140" s="36"/>
      <c r="BJ140" s="36"/>
      <c r="BL140" s="2"/>
      <c r="BM140" s="2"/>
    </row>
    <row r="141" spans="1:65" ht="35.1" hidden="1" customHeight="1" x14ac:dyDescent="0.25">
      <c r="A141" s="81" t="str">
        <f>IF(ISBLANK(A100),"",(A100))</f>
        <v/>
      </c>
      <c r="B141" s="82">
        <f>IF(ISBLANK(B100),"",(B100))</f>
        <v>27</v>
      </c>
      <c r="C141" s="32"/>
      <c r="D141" s="527" t="str">
        <f>IF(ISBLANK(A100),"",ROUNDDOWN((V101-(AF101+AJ101))/V101,5))</f>
        <v/>
      </c>
      <c r="E141" s="528"/>
      <c r="F141" s="529" t="str">
        <f>IFERROR(IF(VLOOKUP($AW141,'表２（地域間）（合計）'!$B$114:$AP$143,F$42,FALSE)="","",VLOOKUP($AW141,'表２（地域間）（合計）'!$B$114:$AP$143,F$42,FALSE)),"")</f>
        <v/>
      </c>
      <c r="G141" s="530" t="str">
        <f>IFERROR(IF(VLOOKUP($AW141,'表２（地域間）（合計）'!$B$47:$AS$106,G$42,FALSE)="","",VLOOKUP($AW141,'表２（地域間）（合計）'!$B$47:$AS$106,G$42,FALSE)),"")</f>
        <v/>
      </c>
      <c r="H141" s="531" t="str">
        <f>IF(ISBLANK(A100),"円",ROUNDDOWN($AO$34*F141,0))</f>
        <v>円</v>
      </c>
      <c r="I141" s="531"/>
      <c r="J141" s="531"/>
      <c r="K141" s="532" t="str">
        <f>IF(ISBLANK(A100),"円",ROUNDDOWN((Q141+W141+AC141)/3,2))</f>
        <v>円</v>
      </c>
      <c r="L141" s="533"/>
      <c r="M141" s="534" t="str">
        <f>IFERROR(IF(VLOOKUP($AW141,'表２（地域間）（合計）'!$B$114:$AP$143,M$42,FALSE)="","",VLOOKUP($AW141,'表２（地域間）（合計）'!$B$114:$AP$143,M$42,FALSE)),"")</f>
        <v/>
      </c>
      <c r="N141" s="535" t="str">
        <f>IFERROR(IF(VLOOKUP($AW141,'表２（地域間）（合計）'!$B$47:$AS$106,N$42,FALSE)="","",VLOOKUP($AW141,'表２（地域間）（合計）'!$B$47:$AS$106,N$42,FALSE)),"")</f>
        <v/>
      </c>
      <c r="O141" s="536" t="str">
        <f>IFERROR(IF(VLOOKUP($AW141,'表２（地域間）（合計）'!$B$114:$AP$143,O$42,FALSE)="","",VLOOKUP($AW141,'表２（地域間）（合計）'!$B$114:$AP$143,O$42,FALSE)),"")</f>
        <v/>
      </c>
      <c r="P141" s="537" t="str">
        <f>IFERROR(IF(VLOOKUP($AW141,'表２（地域間）（合計）'!$B$47:$AS$106,P$42,FALSE)="","",VLOOKUP($AW141,'表２（地域間）（合計）'!$B$47:$AS$106,P$42,FALSE)),"")</f>
        <v/>
      </c>
      <c r="Q141" s="532" t="str">
        <f>IF(ISBLANK(A100),"円",ROUNDDOWN(M141/O141,2))</f>
        <v>円</v>
      </c>
      <c r="R141" s="533"/>
      <c r="S141" s="534" t="str">
        <f>IFERROR(IF(VLOOKUP($AW141,'表２（地域間）（合計）'!$B$114:$AP$143,S$42,FALSE)="","",VLOOKUP($AW141,'表２（地域間）（合計）'!$B$114:$AP$143,S$42,FALSE)),"")</f>
        <v/>
      </c>
      <c r="T141" s="535" t="str">
        <f>IFERROR(IF(VLOOKUP($AW141,'表２（地域間）（合計）'!$B$47:$AS$106,T$42,FALSE)="","",VLOOKUP($AW141,'表２（地域間）（合計）'!$B$47:$AS$106,T$42,FALSE)),"")</f>
        <v/>
      </c>
      <c r="U141" s="536" t="str">
        <f>IFERROR(IF(VLOOKUP($AW141,'表２（地域間）（合計）'!$B$114:$AP$143,U$42,FALSE)="","",VLOOKUP($AW141,'表２（地域間）（合計）'!$B$114:$AP$143,U$42,FALSE)),"")</f>
        <v/>
      </c>
      <c r="V141" s="537" t="str">
        <f>IFERROR(IF(VLOOKUP($AW141,'表２（地域間）（合計）'!$B$47:$AS$106,V$42,FALSE)="","",VLOOKUP($AW141,'表２（地域間）（合計）'!$B$47:$AS$106,V$42,FALSE)),"")</f>
        <v/>
      </c>
      <c r="W141" s="532" t="str">
        <f>IF(ISBLANK(A100),"円",ROUNDDOWN(S141/U141,2))</f>
        <v>円</v>
      </c>
      <c r="X141" s="533"/>
      <c r="Y141" s="534" t="str">
        <f>IFERROR(IF(VLOOKUP($AW141,'表２（地域間）（合計）'!$B$114:$AP$143,Y$42,FALSE)="","",VLOOKUP($AW141,'表２（地域間）（合計）'!$B$114:$AP$143,Y$42,FALSE)),"")</f>
        <v/>
      </c>
      <c r="Z141" s="535" t="str">
        <f>IFERROR(IF(VLOOKUP($AW141,'表２（地域間）（合計）'!$B$47:$AS$106,Z$42,FALSE)="","",VLOOKUP($AW141,'表２（地域間）（合計）'!$B$47:$AS$106,Z$42,FALSE)),"")</f>
        <v/>
      </c>
      <c r="AA141" s="536" t="str">
        <f>IFERROR(IF(VLOOKUP($AW141,'表２（地域間）（合計）'!$B$114:$AP$143,AA$42,FALSE)="","",VLOOKUP($AW141,'表２（地域間）（合計）'!$B$114:$AP$143,AA$42,FALSE)),"")</f>
        <v/>
      </c>
      <c r="AB141" s="537" t="str">
        <f>IFERROR(IF(VLOOKUP($AW141,'表２（地域間）（合計）'!$B$47:$AS$106,AB$42,FALSE)="","",VLOOKUP($AW141,'表２（地域間）（合計）'!$B$47:$AS$106,AB$42,FALSE)),"")</f>
        <v/>
      </c>
      <c r="AC141" s="532" t="str">
        <f>IF(ISBLANK(A100),"円",ROUNDDOWN(Y141/AA141,2))</f>
        <v>円</v>
      </c>
      <c r="AD141" s="533"/>
      <c r="AE141" s="538" t="str">
        <f>IF(ISBLANK(A100),"円",ROUNDDOWN(F141*K141,0))</f>
        <v>円</v>
      </c>
      <c r="AF141" s="539"/>
      <c r="AG141" s="540"/>
      <c r="AH141" s="541" t="str">
        <f t="shared" si="198"/>
        <v>円</v>
      </c>
      <c r="AI141" s="542"/>
      <c r="AJ141" s="543"/>
      <c r="AK141" s="544" t="str">
        <f t="shared" si="199"/>
        <v>円</v>
      </c>
      <c r="AL141" s="545"/>
      <c r="AM141" s="546"/>
      <c r="AN141" s="544" t="str">
        <f t="shared" si="200"/>
        <v>円</v>
      </c>
      <c r="AO141" s="545"/>
      <c r="AP141" s="547"/>
      <c r="AQ141" s="347"/>
      <c r="AR141" s="347"/>
      <c r="AS141" s="347"/>
      <c r="AT141" s="79"/>
      <c r="AU141" s="79"/>
      <c r="AV141" s="79"/>
      <c r="AW141" s="85" t="str">
        <f>IF(ISBLANK(AW100),"",(AW100))</f>
        <v/>
      </c>
      <c r="AX141" s="79"/>
      <c r="AY141" s="36"/>
      <c r="AZ141" s="339"/>
      <c r="BA141" s="339"/>
      <c r="BB141" s="339"/>
      <c r="BC141" s="436"/>
      <c r="BD141" s="436"/>
      <c r="BE141" s="436"/>
      <c r="BF141" s="36"/>
      <c r="BG141" s="36"/>
      <c r="BH141" s="36"/>
      <c r="BI141" s="36"/>
      <c r="BJ141" s="36"/>
      <c r="BL141" s="2"/>
      <c r="BM141" s="2"/>
    </row>
    <row r="142" spans="1:65" ht="35.1" hidden="1" customHeight="1" x14ac:dyDescent="0.25">
      <c r="A142" s="81" t="str">
        <f>IF(ISBLANK(A102),"",(A102))</f>
        <v/>
      </c>
      <c r="B142" s="82">
        <f>IF(ISBLANK(B102),"",(B102))</f>
        <v>28</v>
      </c>
      <c r="C142" s="32"/>
      <c r="D142" s="527" t="str">
        <f>IF(ISBLANK(A102),"",ROUNDDOWN((V103-(AF103+AJ103))/V103,5))</f>
        <v/>
      </c>
      <c r="E142" s="528"/>
      <c r="F142" s="529" t="str">
        <f>IFERROR(IF(VLOOKUP($AW142,'表２（地域間）（合計）'!$B$114:$AP$143,F$42,FALSE)="","",VLOOKUP($AW142,'表２（地域間）（合計）'!$B$114:$AP$143,F$42,FALSE)),"")</f>
        <v/>
      </c>
      <c r="G142" s="530" t="str">
        <f>IFERROR(IF(VLOOKUP($AW142,'表２（地域間）（合計）'!$B$47:$AS$106,G$42,FALSE)="","",VLOOKUP($AW142,'表２（地域間）（合計）'!$B$47:$AS$106,G$42,FALSE)),"")</f>
        <v/>
      </c>
      <c r="H142" s="531" t="str">
        <f>IF(ISBLANK(A102),"円",ROUNDDOWN($AO$34*F142,0))</f>
        <v>円</v>
      </c>
      <c r="I142" s="531"/>
      <c r="J142" s="531"/>
      <c r="K142" s="532" t="str">
        <f>IF(ISBLANK(A102),"円",ROUNDDOWN((Q142+W142+AC142)/3,2))</f>
        <v>円</v>
      </c>
      <c r="L142" s="533"/>
      <c r="M142" s="534" t="str">
        <f>IFERROR(IF(VLOOKUP($AW142,'表２（地域間）（合計）'!$B$114:$AP$143,M$42,FALSE)="","",VLOOKUP($AW142,'表２（地域間）（合計）'!$B$114:$AP$143,M$42,FALSE)),"")</f>
        <v/>
      </c>
      <c r="N142" s="535" t="str">
        <f>IFERROR(IF(VLOOKUP($AW142,'表２（地域間）（合計）'!$B$47:$AS$106,N$42,FALSE)="","",VLOOKUP($AW142,'表２（地域間）（合計）'!$B$47:$AS$106,N$42,FALSE)),"")</f>
        <v/>
      </c>
      <c r="O142" s="536" t="str">
        <f>IFERROR(IF(VLOOKUP($AW142,'表２（地域間）（合計）'!$B$114:$AP$143,O$42,FALSE)="","",VLOOKUP($AW142,'表２（地域間）（合計）'!$B$114:$AP$143,O$42,FALSE)),"")</f>
        <v/>
      </c>
      <c r="P142" s="537" t="str">
        <f>IFERROR(IF(VLOOKUP($AW142,'表２（地域間）（合計）'!$B$47:$AS$106,P$42,FALSE)="","",VLOOKUP($AW142,'表２（地域間）（合計）'!$B$47:$AS$106,P$42,FALSE)),"")</f>
        <v/>
      </c>
      <c r="Q142" s="532" t="str">
        <f>IF(ISBLANK(A102),"円",ROUNDDOWN(M142/O142,2))</f>
        <v>円</v>
      </c>
      <c r="R142" s="533"/>
      <c r="S142" s="534" t="str">
        <f>IFERROR(IF(VLOOKUP($AW142,'表２（地域間）（合計）'!$B$114:$AP$143,S$42,FALSE)="","",VLOOKUP($AW142,'表２（地域間）（合計）'!$B$114:$AP$143,S$42,FALSE)),"")</f>
        <v/>
      </c>
      <c r="T142" s="535" t="str">
        <f>IFERROR(IF(VLOOKUP($AW142,'表２（地域間）（合計）'!$B$47:$AS$106,T$42,FALSE)="","",VLOOKUP($AW142,'表２（地域間）（合計）'!$B$47:$AS$106,T$42,FALSE)),"")</f>
        <v/>
      </c>
      <c r="U142" s="536" t="str">
        <f>IFERROR(IF(VLOOKUP($AW142,'表２（地域間）（合計）'!$B$114:$AP$143,U$42,FALSE)="","",VLOOKUP($AW142,'表２（地域間）（合計）'!$B$114:$AP$143,U$42,FALSE)),"")</f>
        <v/>
      </c>
      <c r="V142" s="537" t="str">
        <f>IFERROR(IF(VLOOKUP($AW142,'表２（地域間）（合計）'!$B$47:$AS$106,V$42,FALSE)="","",VLOOKUP($AW142,'表２（地域間）（合計）'!$B$47:$AS$106,V$42,FALSE)),"")</f>
        <v/>
      </c>
      <c r="W142" s="532" t="str">
        <f>IF(ISBLANK(A102),"円",ROUNDDOWN(S142/U142,2))</f>
        <v>円</v>
      </c>
      <c r="X142" s="533"/>
      <c r="Y142" s="534" t="str">
        <f>IFERROR(IF(VLOOKUP($AW142,'表２（地域間）（合計）'!$B$114:$AP$143,Y$42,FALSE)="","",VLOOKUP($AW142,'表２（地域間）（合計）'!$B$114:$AP$143,Y$42,FALSE)),"")</f>
        <v/>
      </c>
      <c r="Z142" s="535" t="str">
        <f>IFERROR(IF(VLOOKUP($AW142,'表２（地域間）（合計）'!$B$47:$AS$106,Z$42,FALSE)="","",VLOOKUP($AW142,'表２（地域間）（合計）'!$B$47:$AS$106,Z$42,FALSE)),"")</f>
        <v/>
      </c>
      <c r="AA142" s="536" t="str">
        <f>IFERROR(IF(VLOOKUP($AW142,'表２（地域間）（合計）'!$B$114:$AP$143,AA$42,FALSE)="","",VLOOKUP($AW142,'表２（地域間）（合計）'!$B$114:$AP$143,AA$42,FALSE)),"")</f>
        <v/>
      </c>
      <c r="AB142" s="537" t="str">
        <f>IFERROR(IF(VLOOKUP($AW142,'表２（地域間）（合計）'!$B$47:$AS$106,AB$42,FALSE)="","",VLOOKUP($AW142,'表２（地域間）（合計）'!$B$47:$AS$106,AB$42,FALSE)),"")</f>
        <v/>
      </c>
      <c r="AC142" s="532" t="str">
        <f>IF(ISBLANK(A102),"円",ROUNDDOWN(Y142/AA142,2))</f>
        <v>円</v>
      </c>
      <c r="AD142" s="533"/>
      <c r="AE142" s="538" t="str">
        <f>IF(ISBLANK(A102),"円",ROUNDDOWN(F142*K142,0))</f>
        <v>円</v>
      </c>
      <c r="AF142" s="539"/>
      <c r="AG142" s="540"/>
      <c r="AH142" s="541" t="str">
        <f t="shared" si="198"/>
        <v>円</v>
      </c>
      <c r="AI142" s="542"/>
      <c r="AJ142" s="543"/>
      <c r="AK142" s="544" t="str">
        <f t="shared" si="199"/>
        <v>円</v>
      </c>
      <c r="AL142" s="545"/>
      <c r="AM142" s="546"/>
      <c r="AN142" s="544" t="str">
        <f t="shared" si="200"/>
        <v>円</v>
      </c>
      <c r="AO142" s="545"/>
      <c r="AP142" s="547"/>
      <c r="AQ142" s="347"/>
      <c r="AR142" s="347"/>
      <c r="AS142" s="347"/>
      <c r="AT142" s="79"/>
      <c r="AU142" s="79"/>
      <c r="AV142" s="79"/>
      <c r="AW142" s="85" t="str">
        <f>IF(ISBLANK(AW102),"",(AW102))</f>
        <v/>
      </c>
      <c r="AX142" s="79"/>
      <c r="AY142" s="36"/>
      <c r="AZ142" s="339"/>
      <c r="BA142" s="339"/>
      <c r="BB142" s="339"/>
      <c r="BC142" s="436"/>
      <c r="BD142" s="436"/>
      <c r="BE142" s="436"/>
      <c r="BF142" s="36"/>
      <c r="BG142" s="36"/>
      <c r="BH142" s="36"/>
      <c r="BI142" s="36"/>
      <c r="BJ142" s="36"/>
      <c r="BL142" s="2"/>
      <c r="BM142" s="2"/>
    </row>
    <row r="143" spans="1:65" ht="35.1" hidden="1" customHeight="1" x14ac:dyDescent="0.25">
      <c r="A143" s="81" t="str">
        <f>IF(ISBLANK(A104),"",(A104))</f>
        <v/>
      </c>
      <c r="B143" s="82">
        <f>IF(ISBLANK(B104),"",(B104))</f>
        <v>29</v>
      </c>
      <c r="C143" s="32"/>
      <c r="D143" s="527" t="str">
        <f>IF(ISBLANK(A104),"",ROUNDDOWN((V105-(AF105+AJ105))/V105,5))</f>
        <v/>
      </c>
      <c r="E143" s="528"/>
      <c r="F143" s="529" t="str">
        <f>IFERROR(IF(VLOOKUP($AW143,'表２（地域間）（合計）'!$B$114:$AP$143,F$42,FALSE)="","",VLOOKUP($AW143,'表２（地域間）（合計）'!$B$114:$AP$143,F$42,FALSE)),"")</f>
        <v/>
      </c>
      <c r="G143" s="530" t="str">
        <f>IFERROR(IF(VLOOKUP($AW143,'表２（地域間）（合計）'!$B$47:$AS$106,G$42,FALSE)="","",VLOOKUP($AW143,'表２（地域間）（合計）'!$B$47:$AS$106,G$42,FALSE)),"")</f>
        <v/>
      </c>
      <c r="H143" s="531" t="str">
        <f>IF(ISBLANK(A104),"円",ROUNDDOWN($AO$34*F143,0))</f>
        <v>円</v>
      </c>
      <c r="I143" s="531"/>
      <c r="J143" s="531"/>
      <c r="K143" s="532" t="str">
        <f>IF(ISBLANK(A104),"円",ROUNDDOWN((Q143+W143+AC143)/3,2))</f>
        <v>円</v>
      </c>
      <c r="L143" s="533"/>
      <c r="M143" s="534" t="str">
        <f>IFERROR(IF(VLOOKUP($AW143,'表２（地域間）（合計）'!$B$114:$AP$143,M$42,FALSE)="","",VLOOKUP($AW143,'表２（地域間）（合計）'!$B$114:$AP$143,M$42,FALSE)),"")</f>
        <v/>
      </c>
      <c r="N143" s="535" t="str">
        <f>IFERROR(IF(VLOOKUP($AW143,'表２（地域間）（合計）'!$B$47:$AS$106,N$42,FALSE)="","",VLOOKUP($AW143,'表２（地域間）（合計）'!$B$47:$AS$106,N$42,FALSE)),"")</f>
        <v/>
      </c>
      <c r="O143" s="536" t="str">
        <f>IFERROR(IF(VLOOKUP($AW143,'表２（地域間）（合計）'!$B$114:$AP$143,O$42,FALSE)="","",VLOOKUP($AW143,'表２（地域間）（合計）'!$B$114:$AP$143,O$42,FALSE)),"")</f>
        <v/>
      </c>
      <c r="P143" s="537" t="str">
        <f>IFERROR(IF(VLOOKUP($AW143,'表２（地域間）（合計）'!$B$47:$AS$106,P$42,FALSE)="","",VLOOKUP($AW143,'表２（地域間）（合計）'!$B$47:$AS$106,P$42,FALSE)),"")</f>
        <v/>
      </c>
      <c r="Q143" s="532" t="str">
        <f>IF(ISBLANK(A104),"円",ROUNDDOWN(M143/O143,2))</f>
        <v>円</v>
      </c>
      <c r="R143" s="533"/>
      <c r="S143" s="534" t="str">
        <f>IFERROR(IF(VLOOKUP($AW143,'表２（地域間）（合計）'!$B$114:$AP$143,S$42,FALSE)="","",VLOOKUP($AW143,'表２（地域間）（合計）'!$B$114:$AP$143,S$42,FALSE)),"")</f>
        <v/>
      </c>
      <c r="T143" s="535" t="str">
        <f>IFERROR(IF(VLOOKUP($AW143,'表２（地域間）（合計）'!$B$47:$AS$106,T$42,FALSE)="","",VLOOKUP($AW143,'表２（地域間）（合計）'!$B$47:$AS$106,T$42,FALSE)),"")</f>
        <v/>
      </c>
      <c r="U143" s="536" t="str">
        <f>IFERROR(IF(VLOOKUP($AW143,'表２（地域間）（合計）'!$B$114:$AP$143,U$42,FALSE)="","",VLOOKUP($AW143,'表２（地域間）（合計）'!$B$114:$AP$143,U$42,FALSE)),"")</f>
        <v/>
      </c>
      <c r="V143" s="537" t="str">
        <f>IFERROR(IF(VLOOKUP($AW143,'表２（地域間）（合計）'!$B$47:$AS$106,V$42,FALSE)="","",VLOOKUP($AW143,'表２（地域間）（合計）'!$B$47:$AS$106,V$42,FALSE)),"")</f>
        <v/>
      </c>
      <c r="W143" s="532" t="str">
        <f>IF(ISBLANK(A104),"円",ROUNDDOWN(S143/U143,2))</f>
        <v>円</v>
      </c>
      <c r="X143" s="533"/>
      <c r="Y143" s="534" t="str">
        <f>IFERROR(IF(VLOOKUP($AW143,'表２（地域間）（合計）'!$B$114:$AP$143,Y$42,FALSE)="","",VLOOKUP($AW143,'表２（地域間）（合計）'!$B$114:$AP$143,Y$42,FALSE)),"")</f>
        <v/>
      </c>
      <c r="Z143" s="535" t="str">
        <f>IFERROR(IF(VLOOKUP($AW143,'表２（地域間）（合計）'!$B$47:$AS$106,Z$42,FALSE)="","",VLOOKUP($AW143,'表２（地域間）（合計）'!$B$47:$AS$106,Z$42,FALSE)),"")</f>
        <v/>
      </c>
      <c r="AA143" s="536" t="str">
        <f>IFERROR(IF(VLOOKUP($AW143,'表２（地域間）（合計）'!$B$114:$AP$143,AA$42,FALSE)="","",VLOOKUP($AW143,'表２（地域間）（合計）'!$B$114:$AP$143,AA$42,FALSE)),"")</f>
        <v/>
      </c>
      <c r="AB143" s="537" t="str">
        <f>IFERROR(IF(VLOOKUP($AW143,'表２（地域間）（合計）'!$B$47:$AS$106,AB$42,FALSE)="","",VLOOKUP($AW143,'表２（地域間）（合計）'!$B$47:$AS$106,AB$42,FALSE)),"")</f>
        <v/>
      </c>
      <c r="AC143" s="532" t="str">
        <f>IF(ISBLANK(A104),"円",ROUNDDOWN(Y143/AA143,2))</f>
        <v>円</v>
      </c>
      <c r="AD143" s="533"/>
      <c r="AE143" s="538" t="str">
        <f>IF(ISBLANK(A104),"円",ROUNDDOWN(F143*K143,0))</f>
        <v>円</v>
      </c>
      <c r="AF143" s="539"/>
      <c r="AG143" s="540"/>
      <c r="AH143" s="541" t="str">
        <f t="shared" si="198"/>
        <v>円</v>
      </c>
      <c r="AI143" s="542"/>
      <c r="AJ143" s="543"/>
      <c r="AK143" s="544" t="str">
        <f t="shared" si="199"/>
        <v>円</v>
      </c>
      <c r="AL143" s="545"/>
      <c r="AM143" s="546"/>
      <c r="AN143" s="544" t="str">
        <f t="shared" si="200"/>
        <v>円</v>
      </c>
      <c r="AO143" s="545"/>
      <c r="AP143" s="547"/>
      <c r="AQ143" s="347"/>
      <c r="AR143" s="347"/>
      <c r="AS143" s="347"/>
      <c r="AT143" s="79"/>
      <c r="AU143" s="79"/>
      <c r="AV143" s="79"/>
      <c r="AW143" s="85" t="str">
        <f>IF(ISBLANK(AW104),"",(AW104))</f>
        <v/>
      </c>
      <c r="AX143" s="79"/>
      <c r="AY143" s="36"/>
      <c r="AZ143" s="339"/>
      <c r="BA143" s="339"/>
      <c r="BB143" s="339"/>
      <c r="BC143" s="436"/>
      <c r="BD143" s="436"/>
      <c r="BE143" s="436"/>
      <c r="BF143" s="36"/>
      <c r="BG143" s="36"/>
      <c r="BH143" s="36"/>
      <c r="BI143" s="36"/>
      <c r="BJ143" s="36"/>
      <c r="BL143" s="2"/>
      <c r="BM143" s="2"/>
    </row>
    <row r="144" spans="1:65" ht="35.1" hidden="1" customHeight="1" thickBot="1" x14ac:dyDescent="0.3">
      <c r="A144" s="83" t="str">
        <f>IF(ISBLANK(A106),"",(A106))</f>
        <v/>
      </c>
      <c r="B144" s="84">
        <f>IF(ISBLANK(B106),"",(B106))</f>
        <v>30</v>
      </c>
      <c r="C144" s="48"/>
      <c r="D144" s="527" t="str">
        <f>IF(ISBLANK(A106),"",ROUNDDOWN((V107-(AF107+AJ107))/V107,5))</f>
        <v/>
      </c>
      <c r="E144" s="528"/>
      <c r="F144" s="529" t="str">
        <f>IFERROR(IF(VLOOKUP($AW144,'表２（地域間）（合計）'!$B$114:$AP$143,F$42,FALSE)="","",VLOOKUP($AW144,'表２（地域間）（合計）'!$B$114:$AP$143,F$42,FALSE)),"")</f>
        <v/>
      </c>
      <c r="G144" s="530" t="str">
        <f>IFERROR(IF(VLOOKUP($AW144,'表２（地域間）（合計）'!$B$47:$AS$106,G$42,FALSE)="","",VLOOKUP($AW144,'表２（地域間）（合計）'!$B$47:$AS$106,G$42,FALSE)),"")</f>
        <v/>
      </c>
      <c r="H144" s="531" t="str">
        <f>IF(ISBLANK(A106),"円",ROUNDDOWN($AO$34*F144,0))</f>
        <v>円</v>
      </c>
      <c r="I144" s="531"/>
      <c r="J144" s="531"/>
      <c r="K144" s="532" t="str">
        <f>IF(ISBLANK(A106),"円",ROUNDDOWN((Q144+W144+AC144)/3,2))</f>
        <v>円</v>
      </c>
      <c r="L144" s="533"/>
      <c r="M144" s="534" t="str">
        <f>IFERROR(IF(VLOOKUP($AW144,'表２（地域間）（合計）'!$B$114:$AP$143,M$42,FALSE)="","",VLOOKUP($AW144,'表２（地域間）（合計）'!$B$114:$AP$143,M$42,FALSE)),"")</f>
        <v/>
      </c>
      <c r="N144" s="535" t="str">
        <f>IFERROR(IF(VLOOKUP($AW144,'表２（地域間）（合計）'!$B$47:$AS$106,N$42,FALSE)="","",VLOOKUP($AW144,'表２（地域間）（合計）'!$B$47:$AS$106,N$42,FALSE)),"")</f>
        <v/>
      </c>
      <c r="O144" s="536" t="str">
        <f>IFERROR(IF(VLOOKUP($AW144,'表２（地域間）（合計）'!$B$114:$AP$143,O$42,FALSE)="","",VLOOKUP($AW144,'表２（地域間）（合計）'!$B$114:$AP$143,O$42,FALSE)),"")</f>
        <v/>
      </c>
      <c r="P144" s="537" t="str">
        <f>IFERROR(IF(VLOOKUP($AW144,'表２（地域間）（合計）'!$B$47:$AS$106,P$42,FALSE)="","",VLOOKUP($AW144,'表２（地域間）（合計）'!$B$47:$AS$106,P$42,FALSE)),"")</f>
        <v/>
      </c>
      <c r="Q144" s="532" t="str">
        <f>IF(ISBLANK(A106),"円",ROUNDDOWN(M144/O144,2))</f>
        <v>円</v>
      </c>
      <c r="R144" s="533"/>
      <c r="S144" s="534" t="str">
        <f>IFERROR(IF(VLOOKUP($AW144,'表２（地域間）（合計）'!$B$114:$AP$143,S$42,FALSE)="","",VLOOKUP($AW144,'表２（地域間）（合計）'!$B$114:$AP$143,S$42,FALSE)),"")</f>
        <v/>
      </c>
      <c r="T144" s="535" t="str">
        <f>IFERROR(IF(VLOOKUP($AW144,'表２（地域間）（合計）'!$B$47:$AS$106,T$42,FALSE)="","",VLOOKUP($AW144,'表２（地域間）（合計）'!$B$47:$AS$106,T$42,FALSE)),"")</f>
        <v/>
      </c>
      <c r="U144" s="536" t="str">
        <f>IFERROR(IF(VLOOKUP($AW144,'表２（地域間）（合計）'!$B$114:$AP$143,U$42,FALSE)="","",VLOOKUP($AW144,'表２（地域間）（合計）'!$B$114:$AP$143,U$42,FALSE)),"")</f>
        <v/>
      </c>
      <c r="V144" s="537" t="str">
        <f>IFERROR(IF(VLOOKUP($AW144,'表２（地域間）（合計）'!$B$47:$AS$106,V$42,FALSE)="","",VLOOKUP($AW144,'表２（地域間）（合計）'!$B$47:$AS$106,V$42,FALSE)),"")</f>
        <v/>
      </c>
      <c r="W144" s="532" t="str">
        <f>IF(ISBLANK(A106),"円",ROUNDDOWN(S144/U144,2))</f>
        <v>円</v>
      </c>
      <c r="X144" s="533"/>
      <c r="Y144" s="534" t="str">
        <f>IFERROR(IF(VLOOKUP($AW144,'表２（地域間）（合計）'!$B$114:$AP$143,Y$42,FALSE)="","",VLOOKUP($AW144,'表２（地域間）（合計）'!$B$114:$AP$143,Y$42,FALSE)),"")</f>
        <v/>
      </c>
      <c r="Z144" s="535" t="str">
        <f>IFERROR(IF(VLOOKUP($AW144,'表２（地域間）（合計）'!$B$47:$AS$106,Z$42,FALSE)="","",VLOOKUP($AW144,'表２（地域間）（合計）'!$B$47:$AS$106,Z$42,FALSE)),"")</f>
        <v/>
      </c>
      <c r="AA144" s="536" t="str">
        <f>IFERROR(IF(VLOOKUP($AW144,'表２（地域間）（合計）'!$B$114:$AP$143,AA$42,FALSE)="","",VLOOKUP($AW144,'表２（地域間）（合計）'!$B$114:$AP$143,AA$42,FALSE)),"")</f>
        <v/>
      </c>
      <c r="AB144" s="537" t="str">
        <f>IFERROR(IF(VLOOKUP($AW144,'表２（地域間）（合計）'!$B$47:$AS$106,AB$42,FALSE)="","",VLOOKUP($AW144,'表２（地域間）（合計）'!$B$47:$AS$106,AB$42,FALSE)),"")</f>
        <v/>
      </c>
      <c r="AC144" s="532" t="str">
        <f>IF(ISBLANK(A106),"円",ROUNDDOWN(Y144/AA144,2))</f>
        <v>円</v>
      </c>
      <c r="AD144" s="533"/>
      <c r="AE144" s="548" t="str">
        <f>IF(ISBLANK(A106),"円",ROUNDDOWN(F144*K144,0))</f>
        <v>円</v>
      </c>
      <c r="AF144" s="549"/>
      <c r="AG144" s="550"/>
      <c r="AH144" s="541" t="str">
        <f t="shared" si="198"/>
        <v>円</v>
      </c>
      <c r="AI144" s="542"/>
      <c r="AJ144" s="543"/>
      <c r="AK144" s="544" t="str">
        <f t="shared" si="199"/>
        <v>円</v>
      </c>
      <c r="AL144" s="545"/>
      <c r="AM144" s="546"/>
      <c r="AN144" s="544" t="str">
        <f t="shared" si="200"/>
        <v>円</v>
      </c>
      <c r="AO144" s="545"/>
      <c r="AP144" s="547"/>
      <c r="AQ144" s="347"/>
      <c r="AR144" s="347"/>
      <c r="AS144" s="347"/>
      <c r="AT144" s="79"/>
      <c r="AU144" s="79"/>
      <c r="AV144" s="79"/>
      <c r="AW144" s="85" t="str">
        <f>IF(ISBLANK(AW106),"",(AW106))</f>
        <v/>
      </c>
      <c r="AX144" s="79"/>
      <c r="AY144" s="36"/>
      <c r="AZ144" s="339"/>
      <c r="BA144" s="339"/>
      <c r="BB144" s="339"/>
      <c r="BC144" s="436"/>
      <c r="BD144" s="436"/>
      <c r="BE144" s="436"/>
      <c r="BF144" s="36"/>
      <c r="BG144" s="36"/>
      <c r="BH144" s="36"/>
      <c r="BI144" s="36"/>
      <c r="BJ144" s="36"/>
      <c r="BL144" s="2"/>
      <c r="BM144" s="2"/>
    </row>
    <row r="145" spans="1:62" ht="35.1" hidden="1" customHeight="1" thickTop="1" thickBot="1" x14ac:dyDescent="0.3">
      <c r="A145" s="467" t="s">
        <v>1</v>
      </c>
      <c r="B145" s="468"/>
      <c r="C145" s="469"/>
      <c r="D145" s="198"/>
      <c r="E145" s="199"/>
      <c r="F145" s="202">
        <f>IF(ISERROR(F115),"円",ROUNDDOWN(SUM(F115:G144),1))</f>
        <v>0</v>
      </c>
      <c r="G145" s="203"/>
      <c r="H145" s="225" t="str">
        <f>IF(ISERROR(H115),"円",SUM(H115:I144))</f>
        <v>円</v>
      </c>
      <c r="I145" s="225"/>
      <c r="J145" s="225"/>
      <c r="K145" s="198"/>
      <c r="L145" s="199"/>
      <c r="M145" s="200">
        <f>IF(ISERROR(M115),"円",SUM(M115:N144))</f>
        <v>0</v>
      </c>
      <c r="N145" s="201"/>
      <c r="O145" s="202">
        <f>IF(ISERROR(O115),"円",ROUNDDOWN(SUM(O115:P144),1))</f>
        <v>0</v>
      </c>
      <c r="P145" s="203"/>
      <c r="Q145" s="198"/>
      <c r="R145" s="199"/>
      <c r="S145" s="200">
        <f>IF(ISERROR(S115),"円",SUM(S115:T144))</f>
        <v>0</v>
      </c>
      <c r="T145" s="201"/>
      <c r="U145" s="202">
        <f>IF(ISERROR(U115),"円",ROUNDDOWN(SUM(U115:V144),1))</f>
        <v>0</v>
      </c>
      <c r="V145" s="203"/>
      <c r="W145" s="198"/>
      <c r="X145" s="199"/>
      <c r="Y145" s="200">
        <f>IF(ISERROR(Y115),"円",SUM(Y115:Z144))</f>
        <v>0</v>
      </c>
      <c r="Z145" s="201"/>
      <c r="AA145" s="202">
        <f>IF(ISERROR(AA115),"円",ROUNDDOWN(SUM(AA115:AB144),1))</f>
        <v>0</v>
      </c>
      <c r="AB145" s="203"/>
      <c r="AC145" s="198"/>
      <c r="AD145" s="199"/>
      <c r="AE145" s="225" t="str">
        <f>IF(ISERROR(AE115),"円",SUM(AE115:AG144))</f>
        <v>円</v>
      </c>
      <c r="AF145" s="225"/>
      <c r="AG145" s="225"/>
      <c r="AH145" s="225">
        <f>IF(ISERROR(AH115),"円",SUM(AH115:AJ144))</f>
        <v>0</v>
      </c>
      <c r="AI145" s="225"/>
      <c r="AJ145" s="225"/>
      <c r="AK145" s="225" t="str">
        <f>IF(ISERROR(AK115),"円",SUM(AK115:AM144))</f>
        <v>円</v>
      </c>
      <c r="AL145" s="225"/>
      <c r="AM145" s="225"/>
      <c r="AN145" s="225">
        <f>IF(ISERROR(AN115),"円",SUM(AN115:AP144))</f>
        <v>0</v>
      </c>
      <c r="AO145" s="225"/>
      <c r="AP145" s="200"/>
      <c r="AQ145" s="429"/>
      <c r="AR145" s="347"/>
      <c r="AS145" s="347"/>
      <c r="AT145" s="79"/>
      <c r="AU145" s="79"/>
      <c r="AV145" s="79"/>
      <c r="AW145" s="79"/>
      <c r="AX145" s="79"/>
      <c r="AY145" s="37"/>
      <c r="AZ145" s="339"/>
      <c r="BA145" s="339"/>
      <c r="BB145" s="339"/>
      <c r="BC145" s="339"/>
      <c r="BD145" s="339"/>
      <c r="BE145" s="339"/>
      <c r="BF145" s="37"/>
      <c r="BG145" s="37"/>
      <c r="BH145" s="37"/>
      <c r="BI145" s="37"/>
      <c r="BJ145" s="37"/>
    </row>
    <row r="146" spans="1:62" ht="15" customHeight="1" x14ac:dyDescent="0.25"/>
    <row r="147" spans="1:62" ht="15" customHeight="1" thickBot="1" x14ac:dyDescent="0.3">
      <c r="A147" t="s">
        <v>112</v>
      </c>
      <c r="C147" s="55"/>
    </row>
    <row r="148" spans="1:62" s="1" customFormat="1" ht="46.5" customHeight="1" x14ac:dyDescent="0.25">
      <c r="A148" s="370" t="s">
        <v>0</v>
      </c>
      <c r="B148" s="273" t="s">
        <v>2</v>
      </c>
      <c r="C148" s="367" t="s">
        <v>122</v>
      </c>
      <c r="D148" s="233" t="s">
        <v>66</v>
      </c>
      <c r="E148" s="234"/>
      <c r="F148" s="235"/>
      <c r="G148" s="233" t="s">
        <v>141</v>
      </c>
      <c r="H148" s="234"/>
      <c r="I148" s="235"/>
      <c r="J148" s="211" t="s">
        <v>67</v>
      </c>
      <c r="K148" s="212"/>
      <c r="L148" s="213"/>
      <c r="M148" s="239" t="s">
        <v>3</v>
      </c>
      <c r="N148" s="240"/>
      <c r="O148" s="241"/>
      <c r="P148" s="211" t="s">
        <v>168</v>
      </c>
      <c r="Q148" s="212"/>
      <c r="R148" s="213"/>
      <c r="S148" s="211" t="s">
        <v>77</v>
      </c>
      <c r="T148" s="212"/>
      <c r="U148" s="213"/>
      <c r="V148" s="211" t="s">
        <v>78</v>
      </c>
      <c r="W148" s="212"/>
      <c r="X148" s="213"/>
      <c r="Y148" s="273" t="s">
        <v>79</v>
      </c>
      <c r="Z148" s="273"/>
      <c r="AA148" s="273"/>
      <c r="AB148" s="273"/>
      <c r="AC148" s="273"/>
      <c r="AD148" s="273"/>
      <c r="AE148" s="273"/>
      <c r="AF148" s="273"/>
      <c r="AG148" s="273"/>
      <c r="AH148" s="273"/>
      <c r="AI148" s="273"/>
      <c r="AJ148" s="273"/>
      <c r="AK148" s="273"/>
      <c r="AL148" s="273"/>
      <c r="AM148" s="273"/>
      <c r="AN148" s="273"/>
      <c r="AO148" s="273"/>
      <c r="AP148" s="273"/>
      <c r="AQ148" s="273"/>
      <c r="AR148" s="273"/>
      <c r="AS148" s="273"/>
      <c r="AT148" s="273"/>
      <c r="AU148" s="427"/>
      <c r="AV148" s="35"/>
      <c r="AW148" s="470" t="s">
        <v>171</v>
      </c>
      <c r="AX148" s="39"/>
      <c r="AY148" s="470" t="s">
        <v>173</v>
      </c>
      <c r="BH148"/>
      <c r="BI148"/>
    </row>
    <row r="149" spans="1:62" s="1" customFormat="1" ht="27.75" customHeight="1" x14ac:dyDescent="0.25">
      <c r="A149" s="371"/>
      <c r="B149" s="372"/>
      <c r="C149" s="368"/>
      <c r="D149" s="59"/>
      <c r="E149" s="60"/>
      <c r="F149" s="61"/>
      <c r="G149" s="59"/>
      <c r="H149" s="60"/>
      <c r="I149" s="61"/>
      <c r="J149" s="62"/>
      <c r="K149" s="63"/>
      <c r="L149" s="64"/>
      <c r="M149" s="65"/>
      <c r="N149" s="66"/>
      <c r="O149" s="67"/>
      <c r="P149" s="51"/>
      <c r="Q149" s="54"/>
      <c r="R149" s="52"/>
      <c r="S149" s="214"/>
      <c r="T149" s="215"/>
      <c r="U149" s="216"/>
      <c r="V149" s="214"/>
      <c r="W149" s="215"/>
      <c r="X149" s="216"/>
      <c r="Y149" s="372" t="s">
        <v>108</v>
      </c>
      <c r="Z149" s="372"/>
      <c r="AA149" s="372"/>
      <c r="AB149" s="372"/>
      <c r="AC149" s="372"/>
      <c r="AD149" s="301" t="s">
        <v>109</v>
      </c>
      <c r="AE149" s="302"/>
      <c r="AF149" s="302"/>
      <c r="AG149" s="302"/>
      <c r="AH149" s="303"/>
      <c r="AI149" s="301" t="s">
        <v>8</v>
      </c>
      <c r="AJ149" s="302"/>
      <c r="AK149" s="302"/>
      <c r="AL149" s="302"/>
      <c r="AM149" s="303"/>
      <c r="AN149" s="301" t="s">
        <v>9</v>
      </c>
      <c r="AO149" s="302"/>
      <c r="AP149" s="302"/>
      <c r="AQ149" s="302"/>
      <c r="AR149" s="303"/>
      <c r="AS149" s="245" t="s">
        <v>10</v>
      </c>
      <c r="AT149" s="246"/>
      <c r="AU149" s="425"/>
      <c r="AV149"/>
      <c r="AW149" s="471"/>
      <c r="AX149" s="39"/>
      <c r="AY149" s="471"/>
      <c r="BH149"/>
      <c r="BI149"/>
    </row>
    <row r="150" spans="1:62" ht="35.1" customHeight="1" x14ac:dyDescent="0.25">
      <c r="A150" s="371"/>
      <c r="B150" s="372"/>
      <c r="C150" s="369"/>
      <c r="D150" s="217" t="s">
        <v>73</v>
      </c>
      <c r="E150" s="218"/>
      <c r="F150" s="219"/>
      <c r="G150" s="217" t="s">
        <v>142</v>
      </c>
      <c r="H150" s="218"/>
      <c r="I150" s="219"/>
      <c r="J150" s="236" t="s">
        <v>74</v>
      </c>
      <c r="K150" s="237"/>
      <c r="L150" s="238"/>
      <c r="M150" s="217" t="s">
        <v>75</v>
      </c>
      <c r="N150" s="218"/>
      <c r="O150" s="219"/>
      <c r="P150" s="217" t="s">
        <v>76</v>
      </c>
      <c r="Q150" s="218"/>
      <c r="R150" s="219"/>
      <c r="S150" s="217" t="s">
        <v>80</v>
      </c>
      <c r="T150" s="218"/>
      <c r="U150" s="219"/>
      <c r="V150" s="217" t="s">
        <v>81</v>
      </c>
      <c r="W150" s="218"/>
      <c r="X150" s="219"/>
      <c r="Y150" s="217" t="s">
        <v>6</v>
      </c>
      <c r="Z150" s="218"/>
      <c r="AA150" s="219"/>
      <c r="AB150" s="217" t="s">
        <v>7</v>
      </c>
      <c r="AC150" s="219"/>
      <c r="AD150" s="456" t="s">
        <v>6</v>
      </c>
      <c r="AE150" s="456"/>
      <c r="AF150" s="456"/>
      <c r="AG150" s="373" t="s">
        <v>7</v>
      </c>
      <c r="AH150" s="374"/>
      <c r="AI150" s="456" t="s">
        <v>6</v>
      </c>
      <c r="AJ150" s="456"/>
      <c r="AK150" s="456"/>
      <c r="AL150" s="373" t="s">
        <v>7</v>
      </c>
      <c r="AM150" s="374"/>
      <c r="AN150" s="373" t="s">
        <v>6</v>
      </c>
      <c r="AO150" s="457"/>
      <c r="AP150" s="374"/>
      <c r="AQ150" s="373" t="s">
        <v>7</v>
      </c>
      <c r="AR150" s="374"/>
      <c r="AS150" s="245"/>
      <c r="AT150" s="246"/>
      <c r="AU150" s="425"/>
      <c r="AW150" s="472"/>
      <c r="AX150" s="39"/>
      <c r="AY150" s="472"/>
    </row>
    <row r="151" spans="1:62" s="2" customFormat="1" ht="35.1" customHeight="1" x14ac:dyDescent="0.25">
      <c r="A151" s="81" t="str">
        <f>IF(ISBLANK(A48),"",(A48))</f>
        <v>羽越</v>
      </c>
      <c r="B151" s="82">
        <f>IF(ISBLANK(B48),"",(B48))</f>
        <v>1</v>
      </c>
      <c r="C151" s="32"/>
      <c r="D151" s="554" t="str">
        <f>IF(ISERROR(ROUNDDOWN(AN115*AR49/100,0)),"円",ROUNDDOWN(AN115*AR49/100,0))</f>
        <v>円</v>
      </c>
      <c r="E151" s="554"/>
      <c r="F151" s="554"/>
      <c r="G151" s="554" t="str">
        <f>IF(ISERROR(ROUNDDOWN(AN115*D115,0)),"円",ROUNDDOWN(AN115*D115,0))</f>
        <v>円</v>
      </c>
      <c r="H151" s="554"/>
      <c r="I151" s="554"/>
      <c r="J151" s="554" t="str">
        <f>IF(ISBLANK(A48),"円",IF(P48&lt;5,ROUNDDOWN(D151*ROUNDDOWN(R48/5,0)/N49,0),"円"))</f>
        <v>円</v>
      </c>
      <c r="K151" s="554"/>
      <c r="L151" s="554"/>
      <c r="M151" s="555" t="e">
        <f>IF(ISBLANK(A48),"千円",IF(P48&lt;5,ROUNDDOWN(J151/1000,0),ROUNDDOWN(D151/1000,0)))</f>
        <v>#VALUE!</v>
      </c>
      <c r="N151" s="555"/>
      <c r="O151" s="555"/>
      <c r="P151" s="556" t="e">
        <f>IF(ISBLANK(A48),"千円",ROUNDDOWN(M151/2,1))</f>
        <v>#VALUE!</v>
      </c>
      <c r="Q151" s="556"/>
      <c r="R151" s="556"/>
      <c r="S151" s="544" t="e">
        <f>IF(ISBLANK(A48),"円",ROUNDDOWN($AN$32*F115-AE115,0))</f>
        <v>#DIV/0!</v>
      </c>
      <c r="T151" s="545"/>
      <c r="U151" s="546"/>
      <c r="V151" s="557" t="e">
        <f>IF(ISBLANK(A48),"円",ROUNDDOWN(S151-P151*1000,0))</f>
        <v>#DIV/0!</v>
      </c>
      <c r="W151" s="557"/>
      <c r="X151" s="557"/>
      <c r="Y151" s="558" t="e">
        <f>IF(ISBLANK(A48),"円",P151*1000)</f>
        <v>#VALUE!</v>
      </c>
      <c r="Z151" s="558"/>
      <c r="AA151" s="558"/>
      <c r="AB151" s="559" t="e">
        <f>Y151/V151</f>
        <v>#VALUE!</v>
      </c>
      <c r="AC151" s="560"/>
      <c r="AD151" s="558" t="e">
        <f>IF(ISBLANK(A48),"円",IF(AH115-AK115&gt;0,(AH115-AK115)*AY151,0))</f>
        <v>#VALUE!</v>
      </c>
      <c r="AE151" s="558"/>
      <c r="AF151" s="558"/>
      <c r="AG151" s="559" t="e">
        <f>AD151/V151</f>
        <v>#VALUE!</v>
      </c>
      <c r="AH151" s="560"/>
      <c r="AI151" s="558" t="e">
        <f>IF(ISBLANK(A48),"円",AH115-P151*1000-Y151-AD151-AN151)</f>
        <v>#VALUE!</v>
      </c>
      <c r="AJ151" s="558"/>
      <c r="AK151" s="558"/>
      <c r="AL151" s="559" t="e">
        <f>AI151/V151</f>
        <v>#VALUE!</v>
      </c>
      <c r="AM151" s="560"/>
      <c r="AN151" s="561" t="e">
        <f>IF(ISBLANK(A48),"円",AH115*AY151-P151*1000-Y151-AD151)</f>
        <v>#VALUE!</v>
      </c>
      <c r="AO151" s="562"/>
      <c r="AP151" s="563"/>
      <c r="AQ151" s="559" t="e">
        <f t="shared" ref="AQ151:AQ180" si="201">AN151/V151</f>
        <v>#VALUE!</v>
      </c>
      <c r="AR151" s="560"/>
      <c r="AS151" s="551"/>
      <c r="AT151" s="552"/>
      <c r="AU151" s="553"/>
      <c r="AV151" s="34"/>
      <c r="AW151" s="85" t="str">
        <f>IF(ISBLANK(AW48),"",(AW48))</f>
        <v/>
      </c>
      <c r="AX151" s="76"/>
      <c r="AY151" s="88" t="str">
        <f>IFERROR(ROUNDDOWN((V49-AJ49)/V49,5),"")</f>
        <v/>
      </c>
      <c r="BA151" s="89" t="e">
        <f>Y151</f>
        <v>#VALUE!</v>
      </c>
      <c r="BH151" s="49"/>
      <c r="BI151"/>
    </row>
    <row r="152" spans="1:62" ht="35.1" customHeight="1" x14ac:dyDescent="0.25">
      <c r="A152" s="81" t="str">
        <f>IF(ISBLANK(A50),"",(A50))</f>
        <v/>
      </c>
      <c r="B152" s="82">
        <f>IF(ISBLANK(B50),"",(B50))</f>
        <v>2</v>
      </c>
      <c r="C152" s="32"/>
      <c r="D152" s="554" t="str">
        <f>IF(ISERROR(ROUNDDOWN(AN116*AR51/100,0)),"円",ROUNDDOWN(AN116*AR51/100,0))</f>
        <v>円</v>
      </c>
      <c r="E152" s="554"/>
      <c r="F152" s="554"/>
      <c r="G152" s="554" t="str">
        <f t="shared" ref="G152:G180" si="202">IF(ISERROR(ROUNDDOWN(AN116*D116,0)),"円",ROUNDDOWN(AN116*D116,0))</f>
        <v>円</v>
      </c>
      <c r="H152" s="554"/>
      <c r="I152" s="554"/>
      <c r="J152" s="554" t="str">
        <f>IF(ISBLANK(A50),"円",IF(P50&lt;5,ROUNDDOWN(D152*ROUNDDOWN(R50/5,0)/N51,0),"円"))</f>
        <v>円</v>
      </c>
      <c r="K152" s="554"/>
      <c r="L152" s="554"/>
      <c r="M152" s="555" t="str">
        <f>IF(ISBLANK(A50),"千円",IF(P50&lt;5,ROUNDDOWN(J152/1000,0),ROUNDDOWN(D152/1000,0)))</f>
        <v>千円</v>
      </c>
      <c r="N152" s="555"/>
      <c r="O152" s="555"/>
      <c r="P152" s="556" t="str">
        <f>IF(ISBLANK(A50),"千円",ROUNDDOWN(M152/2,1))</f>
        <v>千円</v>
      </c>
      <c r="Q152" s="556"/>
      <c r="R152" s="556"/>
      <c r="S152" s="544" t="str">
        <f>IF(ISBLANK(A50),"円",ROUNDDOWN($AN$32*F116-AE116,0))</f>
        <v>円</v>
      </c>
      <c r="T152" s="545"/>
      <c r="U152" s="546"/>
      <c r="V152" s="557" t="str">
        <f>IF(ISBLANK(A50),"円",ROUNDDOWN(S152-P152*1000,0))</f>
        <v>円</v>
      </c>
      <c r="W152" s="557"/>
      <c r="X152" s="557"/>
      <c r="Y152" s="558" t="str">
        <f>IF(ISBLANK(A50),"円",P152*1000)</f>
        <v>円</v>
      </c>
      <c r="Z152" s="558"/>
      <c r="AA152" s="558"/>
      <c r="AB152" s="559" t="e">
        <f t="shared" ref="AB152:AB180" si="203">Y152/V152</f>
        <v>#VALUE!</v>
      </c>
      <c r="AC152" s="560"/>
      <c r="AD152" s="558" t="str">
        <f>IF(ISBLANK(A50),"円",IF(AH116-AK116&gt;0,(AH116-AK116)*AY152,0))</f>
        <v>円</v>
      </c>
      <c r="AE152" s="558"/>
      <c r="AF152" s="558"/>
      <c r="AG152" s="559" t="e">
        <f t="shared" ref="AG152:AG181" si="204">AD152/V152</f>
        <v>#VALUE!</v>
      </c>
      <c r="AH152" s="560"/>
      <c r="AI152" s="558" t="str">
        <f>IF(ISBLANK(A50),"円",AH116-P152*1000-Y152-AD152-AN152)</f>
        <v>円</v>
      </c>
      <c r="AJ152" s="558"/>
      <c r="AK152" s="558"/>
      <c r="AL152" s="559" t="e">
        <f t="shared" ref="AL152:AL180" si="205">AI152/V152</f>
        <v>#VALUE!</v>
      </c>
      <c r="AM152" s="560"/>
      <c r="AN152" s="561" t="str">
        <f>IF(ISBLANK(A50),"円",AH116*AY152-P152*1000-Y152-AD152)</f>
        <v>円</v>
      </c>
      <c r="AO152" s="562"/>
      <c r="AP152" s="563"/>
      <c r="AQ152" s="559" t="e">
        <f t="shared" si="201"/>
        <v>#VALUE!</v>
      </c>
      <c r="AR152" s="560"/>
      <c r="AS152" s="551"/>
      <c r="AT152" s="552"/>
      <c r="AU152" s="553"/>
      <c r="AV152" s="34"/>
      <c r="AW152" s="86" t="str">
        <f>IF(ISBLANK(AW50),"",(AW50))</f>
        <v/>
      </c>
      <c r="AX152" s="76"/>
      <c r="AY152" s="88" t="str">
        <f>IFERROR(ROUNDDOWN((V51-AJ51)/V51,5),"")</f>
        <v/>
      </c>
      <c r="BA152" s="89" t="str">
        <f t="shared" ref="BA152:BA180" si="206">Y152</f>
        <v>円</v>
      </c>
    </row>
    <row r="153" spans="1:62" ht="35.1" customHeight="1" x14ac:dyDescent="0.25">
      <c r="A153" s="81" t="str">
        <f>IF(ISBLANK(A52),"",(A52))</f>
        <v/>
      </c>
      <c r="B153" s="82">
        <f>IF(ISBLANK(B52),"",(B52))</f>
        <v>3</v>
      </c>
      <c r="C153" s="32"/>
      <c r="D153" s="554" t="str">
        <f>IF(ISERROR(ROUNDDOWN(AN117*AR53/100,0)),"円",ROUNDDOWN(AN117*AR53/100,0))</f>
        <v>円</v>
      </c>
      <c r="E153" s="554"/>
      <c r="F153" s="554"/>
      <c r="G153" s="554" t="str">
        <f t="shared" si="202"/>
        <v>円</v>
      </c>
      <c r="H153" s="554"/>
      <c r="I153" s="554"/>
      <c r="J153" s="554" t="str">
        <f>IF(ISBLANK(A52),"円",IF(P52&lt;5,ROUNDDOWN(D153*ROUNDDOWN(R52/5,0)/N53,0),"円"))</f>
        <v>円</v>
      </c>
      <c r="K153" s="554"/>
      <c r="L153" s="554"/>
      <c r="M153" s="555" t="str">
        <f>IF(ISBLANK(A52),"千円",IF(P52&lt;5,ROUNDDOWN(J153/1000,0),ROUNDDOWN(D153/1000,0)))</f>
        <v>千円</v>
      </c>
      <c r="N153" s="555"/>
      <c r="O153" s="555"/>
      <c r="P153" s="556" t="str">
        <f>IF(ISBLANK(A52),"千円",ROUNDDOWN(M153/2,1))</f>
        <v>千円</v>
      </c>
      <c r="Q153" s="556"/>
      <c r="R153" s="556"/>
      <c r="S153" s="544" t="str">
        <f>IF(ISBLANK(A52),"円",ROUNDDOWN($AN$32*F117-AE117,0))</f>
        <v>円</v>
      </c>
      <c r="T153" s="545"/>
      <c r="U153" s="546"/>
      <c r="V153" s="557" t="str">
        <f>IF(ISBLANK(A52),"円",ROUNDDOWN(S153-P153*1000,0))</f>
        <v>円</v>
      </c>
      <c r="W153" s="557"/>
      <c r="X153" s="557"/>
      <c r="Y153" s="558" t="str">
        <f>IF(ISBLANK(A52),"円",P153*1000)</f>
        <v>円</v>
      </c>
      <c r="Z153" s="558"/>
      <c r="AA153" s="558"/>
      <c r="AB153" s="559" t="e">
        <f t="shared" si="203"/>
        <v>#VALUE!</v>
      </c>
      <c r="AC153" s="560"/>
      <c r="AD153" s="558" t="str">
        <f>IF(ISBLANK(A52),"円",IF(AH117-AK117&gt;0,(AH117-AK117)*AY153,0))</f>
        <v>円</v>
      </c>
      <c r="AE153" s="558"/>
      <c r="AF153" s="558"/>
      <c r="AG153" s="559" t="e">
        <f t="shared" si="204"/>
        <v>#VALUE!</v>
      </c>
      <c r="AH153" s="560"/>
      <c r="AI153" s="558" t="str">
        <f>IF(ISBLANK(A52),"円",AH117-P153*1000-Y153-AD153-AN153)</f>
        <v>円</v>
      </c>
      <c r="AJ153" s="558"/>
      <c r="AK153" s="558"/>
      <c r="AL153" s="559" t="e">
        <f t="shared" si="205"/>
        <v>#VALUE!</v>
      </c>
      <c r="AM153" s="560"/>
      <c r="AN153" s="561" t="str">
        <f>IF(ISBLANK(A52),"円",AH117*AY153-P153*1000-Y153-AD153)</f>
        <v>円</v>
      </c>
      <c r="AO153" s="562"/>
      <c r="AP153" s="563"/>
      <c r="AQ153" s="559" t="e">
        <f t="shared" si="201"/>
        <v>#VALUE!</v>
      </c>
      <c r="AR153" s="560"/>
      <c r="AS153" s="551"/>
      <c r="AT153" s="552"/>
      <c r="AU153" s="553"/>
      <c r="AV153" s="34"/>
      <c r="AW153" s="86" t="str">
        <f>IF(ISBLANK(AW52),"",(AW52))</f>
        <v/>
      </c>
      <c r="AX153" s="76"/>
      <c r="AY153" s="88" t="str">
        <f>IFERROR(ROUNDDOWN((V53-AJ53)/V53,5),"")</f>
        <v/>
      </c>
      <c r="BA153" s="89" t="str">
        <f t="shared" si="206"/>
        <v>円</v>
      </c>
    </row>
    <row r="154" spans="1:62" ht="35.1" customHeight="1" x14ac:dyDescent="0.25">
      <c r="A154" s="81" t="str">
        <f>IF(ISBLANK(A54),"",(A54))</f>
        <v/>
      </c>
      <c r="B154" s="82">
        <f>IF(ISBLANK(B54),"",(B54))</f>
        <v>4</v>
      </c>
      <c r="C154" s="32"/>
      <c r="D154" s="554" t="str">
        <f>IF(ISERROR(ROUNDDOWN(AN118*AR55/100,0)),"円",ROUNDDOWN(AN118*AR55/100,0))</f>
        <v>円</v>
      </c>
      <c r="E154" s="554"/>
      <c r="F154" s="554"/>
      <c r="G154" s="554" t="str">
        <f t="shared" si="202"/>
        <v>円</v>
      </c>
      <c r="H154" s="554"/>
      <c r="I154" s="554"/>
      <c r="J154" s="554" t="str">
        <f>IF(ISBLANK(A54),"円",IF(P54&lt;5,ROUNDDOWN(D154*ROUNDDOWN(R54/5,0)/N55,0),"円"))</f>
        <v>円</v>
      </c>
      <c r="K154" s="554"/>
      <c r="L154" s="554"/>
      <c r="M154" s="555" t="str">
        <f>IF(ISBLANK(A54),"千円",IF(P54&lt;5,ROUNDDOWN(J154/1000,0),ROUNDDOWN(D154/1000,0)))</f>
        <v>千円</v>
      </c>
      <c r="N154" s="555"/>
      <c r="O154" s="555"/>
      <c r="P154" s="556" t="str">
        <f>IF(ISBLANK(A54),"千円",ROUNDDOWN(M154/2,1))</f>
        <v>千円</v>
      </c>
      <c r="Q154" s="556"/>
      <c r="R154" s="556"/>
      <c r="S154" s="544" t="str">
        <f>IF(ISBLANK(A54),"円",ROUNDDOWN($AN$32*F118-AE118,0))</f>
        <v>円</v>
      </c>
      <c r="T154" s="545"/>
      <c r="U154" s="546"/>
      <c r="V154" s="557" t="str">
        <f>IF(ISBLANK(A54),"円",ROUNDDOWN(S154-P154*1000,0))</f>
        <v>円</v>
      </c>
      <c r="W154" s="557"/>
      <c r="X154" s="557"/>
      <c r="Y154" s="558" t="str">
        <f>IF(ISBLANK(A54),"円",P154*1000)</f>
        <v>円</v>
      </c>
      <c r="Z154" s="558"/>
      <c r="AA154" s="558"/>
      <c r="AB154" s="559" t="e">
        <f t="shared" si="203"/>
        <v>#VALUE!</v>
      </c>
      <c r="AC154" s="560"/>
      <c r="AD154" s="558" t="str">
        <f>IF(ISBLANK(A54),"円",IF(AH118-AK118&gt;0,(AH118-AK118)*AY154,0))</f>
        <v>円</v>
      </c>
      <c r="AE154" s="558"/>
      <c r="AF154" s="558"/>
      <c r="AG154" s="559" t="e">
        <f t="shared" si="204"/>
        <v>#VALUE!</v>
      </c>
      <c r="AH154" s="560"/>
      <c r="AI154" s="558" t="str">
        <f>IF(ISBLANK(A54),"円",AH118-P154*1000-Y154-AD154-AN154)</f>
        <v>円</v>
      </c>
      <c r="AJ154" s="558"/>
      <c r="AK154" s="558"/>
      <c r="AL154" s="559" t="e">
        <f t="shared" si="205"/>
        <v>#VALUE!</v>
      </c>
      <c r="AM154" s="560"/>
      <c r="AN154" s="561" t="str">
        <f>IF(ISBLANK(A54),"円",AH118*AY154-P154*1000-Y154-AD154)</f>
        <v>円</v>
      </c>
      <c r="AO154" s="562"/>
      <c r="AP154" s="563"/>
      <c r="AQ154" s="559" t="e">
        <f t="shared" si="201"/>
        <v>#VALUE!</v>
      </c>
      <c r="AR154" s="560"/>
      <c r="AS154" s="551"/>
      <c r="AT154" s="552"/>
      <c r="AU154" s="553"/>
      <c r="AV154" s="34"/>
      <c r="AW154" s="86" t="str">
        <f>IF(ISBLANK(AW54),"",(AW54))</f>
        <v/>
      </c>
      <c r="AX154" s="76"/>
      <c r="AY154" s="88" t="str">
        <f>IFERROR(ROUNDDOWN((V55-AJ55)/V55,5),"")</f>
        <v/>
      </c>
      <c r="BA154" s="89" t="str">
        <f t="shared" si="206"/>
        <v>円</v>
      </c>
    </row>
    <row r="155" spans="1:62" ht="35.1" customHeight="1" x14ac:dyDescent="0.25">
      <c r="A155" s="81" t="str">
        <f>IF(ISBLANK(A56),"",(A56))</f>
        <v/>
      </c>
      <c r="B155" s="82">
        <f>IF(ISBLANK(B56),"",(B56))</f>
        <v>5</v>
      </c>
      <c r="C155" s="32"/>
      <c r="D155" s="554" t="str">
        <f>IF(ISERROR(ROUNDDOWN(AN119*AR57/100,0)),"円",ROUNDDOWN(AN119*AR57/100,0))</f>
        <v>円</v>
      </c>
      <c r="E155" s="554"/>
      <c r="F155" s="554"/>
      <c r="G155" s="554" t="str">
        <f t="shared" si="202"/>
        <v>円</v>
      </c>
      <c r="H155" s="554"/>
      <c r="I155" s="554"/>
      <c r="J155" s="554" t="str">
        <f>IF(ISBLANK(A56),"円",IF(P56&lt;5,ROUNDDOWN(D155*ROUNDDOWN(R56/5,0)/N57,0),"円"))</f>
        <v>円</v>
      </c>
      <c r="K155" s="554"/>
      <c r="L155" s="554"/>
      <c r="M155" s="555" t="str">
        <f>IF(ISBLANK(A56),"千円",IF(P56&lt;5,ROUNDDOWN(J155/1000,0),ROUNDDOWN(D155/1000,0)))</f>
        <v>千円</v>
      </c>
      <c r="N155" s="555"/>
      <c r="O155" s="555"/>
      <c r="P155" s="556" t="str">
        <f>IF(ISBLANK(A56),"千円",ROUNDDOWN(M155/2,1))</f>
        <v>千円</v>
      </c>
      <c r="Q155" s="556"/>
      <c r="R155" s="556"/>
      <c r="S155" s="544" t="str">
        <f>IF(ISBLANK(A56),"円",ROUNDDOWN($AN$32*F119-AE119,0))</f>
        <v>円</v>
      </c>
      <c r="T155" s="545"/>
      <c r="U155" s="546"/>
      <c r="V155" s="557" t="str">
        <f>IF(ISBLANK(A56),"円",ROUNDDOWN(S155-P155*1000,0))</f>
        <v>円</v>
      </c>
      <c r="W155" s="557"/>
      <c r="X155" s="557"/>
      <c r="Y155" s="558" t="str">
        <f>IF(ISBLANK(A56),"円",P155*1000)</f>
        <v>円</v>
      </c>
      <c r="Z155" s="558"/>
      <c r="AA155" s="558"/>
      <c r="AB155" s="559" t="e">
        <f t="shared" si="203"/>
        <v>#VALUE!</v>
      </c>
      <c r="AC155" s="560"/>
      <c r="AD155" s="558" t="str">
        <f>IF(ISBLANK(A56),"円",IF(AH119-AK119&gt;0,(AH119-AK119)*AY155,0))</f>
        <v>円</v>
      </c>
      <c r="AE155" s="558"/>
      <c r="AF155" s="558"/>
      <c r="AG155" s="559" t="e">
        <f t="shared" si="204"/>
        <v>#VALUE!</v>
      </c>
      <c r="AH155" s="560"/>
      <c r="AI155" s="558" t="str">
        <f>IF(ISBLANK(A56),"円",AH119-P155*1000-Y155-AD155-AN155)</f>
        <v>円</v>
      </c>
      <c r="AJ155" s="558"/>
      <c r="AK155" s="558"/>
      <c r="AL155" s="559" t="e">
        <f t="shared" si="205"/>
        <v>#VALUE!</v>
      </c>
      <c r="AM155" s="560"/>
      <c r="AN155" s="561" t="str">
        <f>IF(ISBLANK(A56),"円",AH119*AY155-P155*1000-Y155-AD155)</f>
        <v>円</v>
      </c>
      <c r="AO155" s="562"/>
      <c r="AP155" s="563"/>
      <c r="AQ155" s="559" t="e">
        <f t="shared" si="201"/>
        <v>#VALUE!</v>
      </c>
      <c r="AR155" s="560"/>
      <c r="AS155" s="551"/>
      <c r="AT155" s="552"/>
      <c r="AU155" s="553"/>
      <c r="AV155" s="34"/>
      <c r="AW155" s="86" t="str">
        <f>IF(ISBLANK(AW56),"",(AW56))</f>
        <v/>
      </c>
      <c r="AX155" s="76"/>
      <c r="AY155" s="88" t="str">
        <f>IFERROR(ROUNDDOWN((V57-AJ57)/V57,5),"")</f>
        <v/>
      </c>
      <c r="BA155" s="89" t="str">
        <f t="shared" si="206"/>
        <v>円</v>
      </c>
    </row>
    <row r="156" spans="1:62" ht="35.1" customHeight="1" x14ac:dyDescent="0.25">
      <c r="A156" s="81" t="str">
        <f>IF(ISBLANK(A58),"",(A58))</f>
        <v/>
      </c>
      <c r="B156" s="82">
        <f>IF(ISBLANK(B58),"",(B58))</f>
        <v>6</v>
      </c>
      <c r="C156" s="32"/>
      <c r="D156" s="554" t="str">
        <f>IF(ISERROR(ROUNDDOWN(AN120*AR59/100,0)),"円",ROUNDDOWN(AN120*AR59/100,0))</f>
        <v>円</v>
      </c>
      <c r="E156" s="554"/>
      <c r="F156" s="554"/>
      <c r="G156" s="554" t="str">
        <f t="shared" si="202"/>
        <v>円</v>
      </c>
      <c r="H156" s="554"/>
      <c r="I156" s="554"/>
      <c r="J156" s="554" t="str">
        <f>IF(ISBLANK(A58),"円",IF(P58&lt;5,ROUNDDOWN(D156*ROUNDDOWN(R58/5,0)/N59,0),"円"))</f>
        <v>円</v>
      </c>
      <c r="K156" s="554"/>
      <c r="L156" s="554"/>
      <c r="M156" s="555" t="str">
        <f>IF(ISBLANK(A58),"千円",IF(P58&lt;5,ROUNDDOWN(J156/1000,0),ROUNDDOWN(D156/1000,0)))</f>
        <v>千円</v>
      </c>
      <c r="N156" s="555"/>
      <c r="O156" s="555"/>
      <c r="P156" s="556" t="str">
        <f>IF(ISBLANK(A58),"千円",ROUNDDOWN(M156/2,1))</f>
        <v>千円</v>
      </c>
      <c r="Q156" s="556"/>
      <c r="R156" s="556"/>
      <c r="S156" s="544" t="str">
        <f>IF(ISBLANK(A58),"円",ROUNDDOWN($AN$32*F120-AE120,0))</f>
        <v>円</v>
      </c>
      <c r="T156" s="545"/>
      <c r="U156" s="546"/>
      <c r="V156" s="557" t="str">
        <f>IF(ISBLANK(A58),"円",ROUNDDOWN(S156-P156*1000,0))</f>
        <v>円</v>
      </c>
      <c r="W156" s="557"/>
      <c r="X156" s="557"/>
      <c r="Y156" s="558" t="str">
        <f>IF(ISBLANK(A58),"円",P156*1000)</f>
        <v>円</v>
      </c>
      <c r="Z156" s="558"/>
      <c r="AA156" s="558"/>
      <c r="AB156" s="559" t="e">
        <f t="shared" si="203"/>
        <v>#VALUE!</v>
      </c>
      <c r="AC156" s="560"/>
      <c r="AD156" s="558" t="str">
        <f>IF(ISBLANK(A58),"円",IF(AH120-AK120&gt;0,(AH120-AK120)*AY156,0))</f>
        <v>円</v>
      </c>
      <c r="AE156" s="558"/>
      <c r="AF156" s="558"/>
      <c r="AG156" s="559" t="e">
        <f t="shared" si="204"/>
        <v>#VALUE!</v>
      </c>
      <c r="AH156" s="560"/>
      <c r="AI156" s="558" t="str">
        <f>IF(ISBLANK(A58),"円",AH120-P156*1000-Y156-AD156-AN156)</f>
        <v>円</v>
      </c>
      <c r="AJ156" s="558"/>
      <c r="AK156" s="558"/>
      <c r="AL156" s="559" t="e">
        <f t="shared" si="205"/>
        <v>#VALUE!</v>
      </c>
      <c r="AM156" s="560"/>
      <c r="AN156" s="561" t="str">
        <f>IF(ISBLANK(A58),"円",AH120*AY156-P156*1000-Y156-AD156)</f>
        <v>円</v>
      </c>
      <c r="AO156" s="562"/>
      <c r="AP156" s="563"/>
      <c r="AQ156" s="559" t="e">
        <f t="shared" si="201"/>
        <v>#VALUE!</v>
      </c>
      <c r="AR156" s="560"/>
      <c r="AS156" s="551"/>
      <c r="AT156" s="552"/>
      <c r="AU156" s="553"/>
      <c r="AV156" s="34"/>
      <c r="AW156" s="86" t="str">
        <f>IF(ISBLANK(AW58),"",(AW58))</f>
        <v/>
      </c>
      <c r="AX156" s="76"/>
      <c r="AY156" s="88" t="str">
        <f>IFERROR(ROUNDDOWN((V59-AJ59)/V59,5),"")</f>
        <v/>
      </c>
      <c r="BA156" s="89" t="str">
        <f t="shared" si="206"/>
        <v>円</v>
      </c>
    </row>
    <row r="157" spans="1:62" ht="35.1" customHeight="1" x14ac:dyDescent="0.25">
      <c r="A157" s="81" t="str">
        <f>IF(ISBLANK(A60),"",(A60))</f>
        <v/>
      </c>
      <c r="B157" s="82">
        <f>IF(ISBLANK(B60),"",(B60))</f>
        <v>7</v>
      </c>
      <c r="C157" s="32"/>
      <c r="D157" s="554" t="str">
        <f>IF(ISERROR(ROUNDDOWN(AN121*AR61/100,0)),"円",ROUNDDOWN(AN121*AR61/100,0))</f>
        <v>円</v>
      </c>
      <c r="E157" s="554"/>
      <c r="F157" s="554"/>
      <c r="G157" s="554" t="str">
        <f t="shared" si="202"/>
        <v>円</v>
      </c>
      <c r="H157" s="554"/>
      <c r="I157" s="554"/>
      <c r="J157" s="554" t="str">
        <f>IF(ISBLANK(A60),"円",IF(P60&lt;5,ROUNDDOWN(D157*ROUNDDOWN(R60/5,0)/N61,0),"円"))</f>
        <v>円</v>
      </c>
      <c r="K157" s="554"/>
      <c r="L157" s="554"/>
      <c r="M157" s="555" t="str">
        <f>IF(ISBLANK(A60),"千円",IF(P60&lt;5,ROUNDDOWN(J157/1000,0),ROUNDDOWN(D157/1000,0)))</f>
        <v>千円</v>
      </c>
      <c r="N157" s="555"/>
      <c r="O157" s="555"/>
      <c r="P157" s="556" t="str">
        <f>IF(ISBLANK(A60),"千円",ROUNDDOWN(M157/2,1))</f>
        <v>千円</v>
      </c>
      <c r="Q157" s="556"/>
      <c r="R157" s="556"/>
      <c r="S157" s="544" t="str">
        <f>IF(ISBLANK(A60),"円",ROUNDDOWN($AN$32*F121-AE121,0))</f>
        <v>円</v>
      </c>
      <c r="T157" s="545"/>
      <c r="U157" s="546"/>
      <c r="V157" s="557" t="str">
        <f>IF(ISBLANK(A60),"円",ROUNDDOWN(S157-P157*1000,0))</f>
        <v>円</v>
      </c>
      <c r="W157" s="557"/>
      <c r="X157" s="557"/>
      <c r="Y157" s="558" t="str">
        <f>IF(ISBLANK(A60),"円",P157*1000)</f>
        <v>円</v>
      </c>
      <c r="Z157" s="558"/>
      <c r="AA157" s="558"/>
      <c r="AB157" s="559" t="e">
        <f t="shared" si="203"/>
        <v>#VALUE!</v>
      </c>
      <c r="AC157" s="560"/>
      <c r="AD157" s="558" t="str">
        <f>IF(ISBLANK(A60),"円",IF(AH121-AK121&gt;0,(AH121-AK121)*AY157,0))</f>
        <v>円</v>
      </c>
      <c r="AE157" s="558"/>
      <c r="AF157" s="558"/>
      <c r="AG157" s="559" t="e">
        <f t="shared" si="204"/>
        <v>#VALUE!</v>
      </c>
      <c r="AH157" s="560"/>
      <c r="AI157" s="558" t="str">
        <f>IF(ISBLANK(A60),"円",AH121-P157*1000-Y157-AD157-AN157)</f>
        <v>円</v>
      </c>
      <c r="AJ157" s="558"/>
      <c r="AK157" s="558"/>
      <c r="AL157" s="559" t="e">
        <f t="shared" si="205"/>
        <v>#VALUE!</v>
      </c>
      <c r="AM157" s="560"/>
      <c r="AN157" s="561" t="str">
        <f>IF(ISBLANK(A60),"円",AH121*AY157-P157*1000-Y157-AD157)</f>
        <v>円</v>
      </c>
      <c r="AO157" s="562"/>
      <c r="AP157" s="563"/>
      <c r="AQ157" s="559" t="e">
        <f t="shared" si="201"/>
        <v>#VALUE!</v>
      </c>
      <c r="AR157" s="560"/>
      <c r="AS157" s="551"/>
      <c r="AT157" s="552"/>
      <c r="AU157" s="553"/>
      <c r="AV157" s="34"/>
      <c r="AW157" s="86" t="str">
        <f>IF(ISBLANK(AW60),"",(AW60))</f>
        <v/>
      </c>
      <c r="AX157" s="76"/>
      <c r="AY157" s="88" t="str">
        <f>IFERROR(ROUNDDOWN((V61-AJ61)/V61,5),"")</f>
        <v/>
      </c>
      <c r="BA157" s="89" t="str">
        <f t="shared" si="206"/>
        <v>円</v>
      </c>
    </row>
    <row r="158" spans="1:62" ht="35.1" customHeight="1" x14ac:dyDescent="0.25">
      <c r="A158" s="81" t="str">
        <f>IF(ISBLANK(A62),"",(A62))</f>
        <v/>
      </c>
      <c r="B158" s="82">
        <f>IF(ISBLANK(B62),"",(B62))</f>
        <v>8</v>
      </c>
      <c r="C158" s="32"/>
      <c r="D158" s="554" t="str">
        <f>IF(ISERROR(ROUNDDOWN(AN122*AR63/100,0)),"円",ROUNDDOWN(AN122*AR63/100,0))</f>
        <v>円</v>
      </c>
      <c r="E158" s="554"/>
      <c r="F158" s="554"/>
      <c r="G158" s="554" t="str">
        <f t="shared" si="202"/>
        <v>円</v>
      </c>
      <c r="H158" s="554"/>
      <c r="I158" s="554"/>
      <c r="J158" s="554" t="str">
        <f>IF(ISBLANK(A62),"円",IF(P62&lt;5,ROUNDDOWN(D158*ROUNDDOWN(R62/5,0)/N63,0),"円"))</f>
        <v>円</v>
      </c>
      <c r="K158" s="554"/>
      <c r="L158" s="554"/>
      <c r="M158" s="555" t="str">
        <f>IF(ISBLANK(A62),"千円",IF(P62&lt;5,ROUNDDOWN(J158/1000,0),ROUNDDOWN(D158/1000,0)))</f>
        <v>千円</v>
      </c>
      <c r="N158" s="555"/>
      <c r="O158" s="555"/>
      <c r="P158" s="556" t="str">
        <f>IF(ISBLANK(A62),"千円",ROUNDDOWN(M158/2,1))</f>
        <v>千円</v>
      </c>
      <c r="Q158" s="556"/>
      <c r="R158" s="556"/>
      <c r="S158" s="544" t="str">
        <f>IF(ISBLANK(A62),"円",ROUNDDOWN($AN$32*F122-AE122,0))</f>
        <v>円</v>
      </c>
      <c r="T158" s="545"/>
      <c r="U158" s="546"/>
      <c r="V158" s="557" t="str">
        <f>IF(ISBLANK(A62),"円",ROUNDDOWN(S158-P158*1000,0))</f>
        <v>円</v>
      </c>
      <c r="W158" s="557"/>
      <c r="X158" s="557"/>
      <c r="Y158" s="558" t="str">
        <f>IF(ISBLANK(A62),"円",P158*1000)</f>
        <v>円</v>
      </c>
      <c r="Z158" s="558"/>
      <c r="AA158" s="558"/>
      <c r="AB158" s="559" t="e">
        <f t="shared" si="203"/>
        <v>#VALUE!</v>
      </c>
      <c r="AC158" s="560"/>
      <c r="AD158" s="558" t="str">
        <f>IF(ISBLANK(A62),"円",IF(AH122-AK122&gt;0,(AH122-AK122)*AY158,0))</f>
        <v>円</v>
      </c>
      <c r="AE158" s="558"/>
      <c r="AF158" s="558"/>
      <c r="AG158" s="559" t="e">
        <f t="shared" si="204"/>
        <v>#VALUE!</v>
      </c>
      <c r="AH158" s="560"/>
      <c r="AI158" s="558" t="str">
        <f>IF(ISBLANK(A62),"円",AH122-P158*1000-Y158-AD158-AN158)</f>
        <v>円</v>
      </c>
      <c r="AJ158" s="558"/>
      <c r="AK158" s="558"/>
      <c r="AL158" s="559" t="e">
        <f t="shared" si="205"/>
        <v>#VALUE!</v>
      </c>
      <c r="AM158" s="560"/>
      <c r="AN158" s="561" t="str">
        <f>IF(ISBLANK(A62),"円",AH122*AY158-P158*1000-Y158-AD158)</f>
        <v>円</v>
      </c>
      <c r="AO158" s="562"/>
      <c r="AP158" s="563"/>
      <c r="AQ158" s="559" t="e">
        <f t="shared" si="201"/>
        <v>#VALUE!</v>
      </c>
      <c r="AR158" s="560"/>
      <c r="AS158" s="551"/>
      <c r="AT158" s="552"/>
      <c r="AU158" s="553"/>
      <c r="AV158" s="34"/>
      <c r="AW158" s="86" t="str">
        <f>IF(ISBLANK(AW62),"",(AW62))</f>
        <v/>
      </c>
      <c r="AX158" s="76"/>
      <c r="AY158" s="88" t="str">
        <f>IFERROR(ROUNDDOWN((V63-AJ63)/V63,5),"")</f>
        <v/>
      </c>
      <c r="BA158" s="89" t="str">
        <f t="shared" si="206"/>
        <v>円</v>
      </c>
    </row>
    <row r="159" spans="1:62" ht="35.1" customHeight="1" x14ac:dyDescent="0.25">
      <c r="A159" s="81" t="str">
        <f>IF(ISBLANK(A64),"",(A64))</f>
        <v/>
      </c>
      <c r="B159" s="82">
        <f>IF(ISBLANK(B64),"",(B64))</f>
        <v>9</v>
      </c>
      <c r="C159" s="32"/>
      <c r="D159" s="554" t="str">
        <f>IF(ISERROR(ROUNDDOWN(AN123*AR65/100,0)),"円",ROUNDDOWN(AN123*AR65/100,0))</f>
        <v>円</v>
      </c>
      <c r="E159" s="554"/>
      <c r="F159" s="554"/>
      <c r="G159" s="554" t="str">
        <f t="shared" si="202"/>
        <v>円</v>
      </c>
      <c r="H159" s="554"/>
      <c r="I159" s="554"/>
      <c r="J159" s="554" t="str">
        <f>IF(ISBLANK(A64),"円",IF(P64&lt;5,ROUNDDOWN(D159*ROUNDDOWN(R64/5,0)/N65,0),"円"))</f>
        <v>円</v>
      </c>
      <c r="K159" s="554"/>
      <c r="L159" s="554"/>
      <c r="M159" s="555" t="str">
        <f>IF(ISBLANK(A64),"千円",IF(P64&lt;5,ROUNDDOWN(J159/1000,0),ROUNDDOWN(D159/1000,0)))</f>
        <v>千円</v>
      </c>
      <c r="N159" s="555"/>
      <c r="O159" s="555"/>
      <c r="P159" s="556" t="str">
        <f>IF(ISBLANK(A64),"千円",ROUNDDOWN(M159/2,1))</f>
        <v>千円</v>
      </c>
      <c r="Q159" s="556"/>
      <c r="R159" s="556"/>
      <c r="S159" s="544" t="str">
        <f>IF(ISBLANK(A64),"円",ROUNDDOWN($AN$32*F123-AE123,0))</f>
        <v>円</v>
      </c>
      <c r="T159" s="545"/>
      <c r="U159" s="546"/>
      <c r="V159" s="557" t="str">
        <f>IF(ISBLANK(A64),"円",ROUNDDOWN(S159-P159*1000,0))</f>
        <v>円</v>
      </c>
      <c r="W159" s="557"/>
      <c r="X159" s="557"/>
      <c r="Y159" s="558" t="str">
        <f>IF(ISBLANK(A64),"円",P159*1000)</f>
        <v>円</v>
      </c>
      <c r="Z159" s="558"/>
      <c r="AA159" s="558"/>
      <c r="AB159" s="559" t="e">
        <f t="shared" si="203"/>
        <v>#VALUE!</v>
      </c>
      <c r="AC159" s="560"/>
      <c r="AD159" s="558" t="str">
        <f>IF(ISBLANK(A64),"円",IF(AH123-AK123&gt;0,(AH123-AK123)*AY159,0))</f>
        <v>円</v>
      </c>
      <c r="AE159" s="558"/>
      <c r="AF159" s="558"/>
      <c r="AG159" s="559" t="e">
        <f t="shared" si="204"/>
        <v>#VALUE!</v>
      </c>
      <c r="AH159" s="560"/>
      <c r="AI159" s="558" t="str">
        <f>IF(ISBLANK(A64),"円",AH123-P159*1000-Y159-AD159-AN159)</f>
        <v>円</v>
      </c>
      <c r="AJ159" s="558"/>
      <c r="AK159" s="558"/>
      <c r="AL159" s="559" t="e">
        <f t="shared" si="205"/>
        <v>#VALUE!</v>
      </c>
      <c r="AM159" s="560"/>
      <c r="AN159" s="561" t="str">
        <f>IF(ISBLANK(A64),"円",AH123*AY159-P159*1000-Y159-AD159)</f>
        <v>円</v>
      </c>
      <c r="AO159" s="562"/>
      <c r="AP159" s="563"/>
      <c r="AQ159" s="559" t="e">
        <f t="shared" si="201"/>
        <v>#VALUE!</v>
      </c>
      <c r="AR159" s="560"/>
      <c r="AS159" s="551"/>
      <c r="AT159" s="552"/>
      <c r="AU159" s="553"/>
      <c r="AW159" s="86" t="str">
        <f>IF(ISBLANK(AW64),"",(AW64))</f>
        <v/>
      </c>
      <c r="AX159" s="76"/>
      <c r="AY159" s="88" t="str">
        <f>IFERROR(ROUNDDOWN((V65-AJ65)/V65,5),"")</f>
        <v/>
      </c>
      <c r="BA159" s="89" t="str">
        <f t="shared" si="206"/>
        <v>円</v>
      </c>
    </row>
    <row r="160" spans="1:62" ht="35.1" customHeight="1" x14ac:dyDescent="0.25">
      <c r="A160" s="81" t="str">
        <f>IF(ISBLANK(A66),"",(A66))</f>
        <v/>
      </c>
      <c r="B160" s="82">
        <f>IF(ISBLANK(B66),"",(B66))</f>
        <v>10</v>
      </c>
      <c r="C160" s="32"/>
      <c r="D160" s="554" t="str">
        <f>IF(ISERROR(ROUNDDOWN(AN124*AR67/100,0)),"円",ROUNDDOWN(AN124*AR67/100,0))</f>
        <v>円</v>
      </c>
      <c r="E160" s="554"/>
      <c r="F160" s="554"/>
      <c r="G160" s="554" t="str">
        <f t="shared" si="202"/>
        <v>円</v>
      </c>
      <c r="H160" s="554"/>
      <c r="I160" s="554"/>
      <c r="J160" s="554" t="str">
        <f>IF(ISBLANK(A66),"円",IF(P66&lt;5,ROUNDDOWN(D160*ROUNDDOWN(R66/5,0)/N67,0),"円"))</f>
        <v>円</v>
      </c>
      <c r="K160" s="554"/>
      <c r="L160" s="554"/>
      <c r="M160" s="555" t="str">
        <f>IF(ISBLANK(A66),"千円",IF(P66&lt;5,ROUNDDOWN(J160/1000,0),ROUNDDOWN(D160/1000,0)))</f>
        <v>千円</v>
      </c>
      <c r="N160" s="555"/>
      <c r="O160" s="555"/>
      <c r="P160" s="556" t="str">
        <f>IF(ISBLANK(A66),"千円",ROUNDDOWN(M160/2,1))</f>
        <v>千円</v>
      </c>
      <c r="Q160" s="556"/>
      <c r="R160" s="556"/>
      <c r="S160" s="544" t="str">
        <f>IF(ISBLANK(A66),"円",ROUNDDOWN($AN$32*F124-AE124,0))</f>
        <v>円</v>
      </c>
      <c r="T160" s="545"/>
      <c r="U160" s="546"/>
      <c r="V160" s="557" t="str">
        <f>IF(ISBLANK(A66),"円",ROUNDDOWN(S160-P160*1000,0))</f>
        <v>円</v>
      </c>
      <c r="W160" s="557"/>
      <c r="X160" s="557"/>
      <c r="Y160" s="558" t="str">
        <f>IF(ISBLANK(A66),"円",P160*1000)</f>
        <v>円</v>
      </c>
      <c r="Z160" s="558"/>
      <c r="AA160" s="558"/>
      <c r="AB160" s="559" t="e">
        <f t="shared" si="203"/>
        <v>#VALUE!</v>
      </c>
      <c r="AC160" s="560"/>
      <c r="AD160" s="558" t="str">
        <f>IF(ISBLANK(A66),"円",IF(AH124-AK124&gt;0,(AH124-AK124)*AY160,0))</f>
        <v>円</v>
      </c>
      <c r="AE160" s="558"/>
      <c r="AF160" s="558"/>
      <c r="AG160" s="559" t="e">
        <f t="shared" si="204"/>
        <v>#VALUE!</v>
      </c>
      <c r="AH160" s="560"/>
      <c r="AI160" s="558" t="str">
        <f>IF(ISBLANK(A66),"円",AH124-P160*1000-Y160-AD160-AN160)</f>
        <v>円</v>
      </c>
      <c r="AJ160" s="558"/>
      <c r="AK160" s="558"/>
      <c r="AL160" s="559" t="e">
        <f t="shared" si="205"/>
        <v>#VALUE!</v>
      </c>
      <c r="AM160" s="560"/>
      <c r="AN160" s="561" t="str">
        <f>IF(ISBLANK(A66),"円",AH124*AY160-P160*1000-Y160-AD160)</f>
        <v>円</v>
      </c>
      <c r="AO160" s="562"/>
      <c r="AP160" s="563"/>
      <c r="AQ160" s="559" t="e">
        <f t="shared" si="201"/>
        <v>#VALUE!</v>
      </c>
      <c r="AR160" s="560"/>
      <c r="AS160" s="551"/>
      <c r="AT160" s="552"/>
      <c r="AU160" s="553"/>
      <c r="AV160" s="34"/>
      <c r="AW160" s="86" t="str">
        <f>IF(ISBLANK(AW66),"",(AW66))</f>
        <v/>
      </c>
      <c r="AX160" s="76"/>
      <c r="AY160" s="88" t="str">
        <f>IFERROR(ROUNDDOWN((V67-AJ67)/V67,5),"")</f>
        <v/>
      </c>
      <c r="BA160" s="89" t="str">
        <f t="shared" si="206"/>
        <v>円</v>
      </c>
    </row>
    <row r="161" spans="1:53" ht="35.1" customHeight="1" x14ac:dyDescent="0.25">
      <c r="A161" s="81" t="str">
        <f>IF(ISBLANK(A68),"",(A68))</f>
        <v/>
      </c>
      <c r="B161" s="82">
        <f>IF(ISBLANK(B68),"",(B68))</f>
        <v>11</v>
      </c>
      <c r="C161" s="32"/>
      <c r="D161" s="554" t="str">
        <f>IF(ISERROR(ROUNDDOWN(AN125*AR69/100,0)),"円",ROUNDDOWN(AN125*AR69/100,0))</f>
        <v>円</v>
      </c>
      <c r="E161" s="554"/>
      <c r="F161" s="554"/>
      <c r="G161" s="554" t="str">
        <f t="shared" si="202"/>
        <v>円</v>
      </c>
      <c r="H161" s="554"/>
      <c r="I161" s="554"/>
      <c r="J161" s="554" t="str">
        <f>IF(ISBLANK(A68),"円",IF(P68&lt;5,ROUNDDOWN(D161*ROUNDDOWN(R68/5,0)/N69,0),"円"))</f>
        <v>円</v>
      </c>
      <c r="K161" s="554"/>
      <c r="L161" s="554"/>
      <c r="M161" s="555" t="str">
        <f>IF(ISBLANK(A68),"千円",IF(P68&lt;5,ROUNDDOWN(J161/1000,0),ROUNDDOWN(D161/1000,0)))</f>
        <v>千円</v>
      </c>
      <c r="N161" s="555"/>
      <c r="O161" s="555"/>
      <c r="P161" s="556" t="str">
        <f>IF(ISBLANK(A68),"千円",ROUNDDOWN(M161/2,1))</f>
        <v>千円</v>
      </c>
      <c r="Q161" s="556"/>
      <c r="R161" s="556"/>
      <c r="S161" s="544" t="str">
        <f>IF(ISBLANK(A68),"円",ROUNDDOWN($AN$32*F125-AE125,0))</f>
        <v>円</v>
      </c>
      <c r="T161" s="545"/>
      <c r="U161" s="546"/>
      <c r="V161" s="557" t="str">
        <f>IF(ISBLANK(A68),"円",ROUNDDOWN(S161-P161*1000,0))</f>
        <v>円</v>
      </c>
      <c r="W161" s="557"/>
      <c r="X161" s="557"/>
      <c r="Y161" s="558" t="str">
        <f>IF(ISBLANK(A68),"円",P161*1000)</f>
        <v>円</v>
      </c>
      <c r="Z161" s="558"/>
      <c r="AA161" s="558"/>
      <c r="AB161" s="559" t="e">
        <f t="shared" si="203"/>
        <v>#VALUE!</v>
      </c>
      <c r="AC161" s="560"/>
      <c r="AD161" s="558" t="str">
        <f>IF(ISBLANK(A68),"円",IF(AH125-AK125&gt;0,(AH125-AK125)*AY161,0))</f>
        <v>円</v>
      </c>
      <c r="AE161" s="558"/>
      <c r="AF161" s="558"/>
      <c r="AG161" s="559" t="e">
        <f t="shared" si="204"/>
        <v>#VALUE!</v>
      </c>
      <c r="AH161" s="560"/>
      <c r="AI161" s="558" t="str">
        <f>IF(ISBLANK(A68),"円",AH125-P161*1000-Y161-AD161-AN161)</f>
        <v>円</v>
      </c>
      <c r="AJ161" s="558"/>
      <c r="AK161" s="558"/>
      <c r="AL161" s="559" t="e">
        <f t="shared" si="205"/>
        <v>#VALUE!</v>
      </c>
      <c r="AM161" s="560"/>
      <c r="AN161" s="561" t="str">
        <f>IF(ISBLANK(A68),"円",AH125*AY161-P161*1000-Y161-AD161)</f>
        <v>円</v>
      </c>
      <c r="AO161" s="562"/>
      <c r="AP161" s="563"/>
      <c r="AQ161" s="559" t="e">
        <f t="shared" si="201"/>
        <v>#VALUE!</v>
      </c>
      <c r="AR161" s="560"/>
      <c r="AS161" s="551"/>
      <c r="AT161" s="552"/>
      <c r="AU161" s="553"/>
      <c r="AV161" s="34"/>
      <c r="AW161" s="86" t="str">
        <f>IF(ISBLANK(AW68),"",(AW68))</f>
        <v/>
      </c>
      <c r="AX161" s="76"/>
      <c r="AY161" s="88" t="str">
        <f>IFERROR(ROUNDDOWN((V69-AJ69)/V69,5),"")</f>
        <v/>
      </c>
      <c r="BA161" s="89" t="str">
        <f t="shared" si="206"/>
        <v>円</v>
      </c>
    </row>
    <row r="162" spans="1:53" ht="35.1" customHeight="1" x14ac:dyDescent="0.25">
      <c r="A162" s="81" t="str">
        <f>IF(ISBLANK(A70),"",(A70))</f>
        <v/>
      </c>
      <c r="B162" s="82">
        <f>IF(ISBLANK(B70),"",(B70))</f>
        <v>12</v>
      </c>
      <c r="C162" s="32"/>
      <c r="D162" s="554" t="str">
        <f>IF(ISERROR(ROUNDDOWN(AN126*AR71/100,0)),"円",ROUNDDOWN(AN126*AR71/100,0))</f>
        <v>円</v>
      </c>
      <c r="E162" s="554"/>
      <c r="F162" s="554"/>
      <c r="G162" s="554" t="str">
        <f t="shared" si="202"/>
        <v>円</v>
      </c>
      <c r="H162" s="554"/>
      <c r="I162" s="554"/>
      <c r="J162" s="554" t="str">
        <f>IF(ISBLANK(A70),"円",IF(P70&lt;5,ROUNDDOWN(D162*ROUNDDOWN(R70/5,0)/N71,0),"円"))</f>
        <v>円</v>
      </c>
      <c r="K162" s="554"/>
      <c r="L162" s="554"/>
      <c r="M162" s="555" t="str">
        <f>IF(ISBLANK(A70),"千円",IF(P70&lt;5,ROUNDDOWN(J162/1000,0),ROUNDDOWN(D162/1000,0)))</f>
        <v>千円</v>
      </c>
      <c r="N162" s="555"/>
      <c r="O162" s="555"/>
      <c r="P162" s="556" t="str">
        <f>IF(ISBLANK(A70),"千円",ROUNDDOWN(M162/2,1))</f>
        <v>千円</v>
      </c>
      <c r="Q162" s="556"/>
      <c r="R162" s="556"/>
      <c r="S162" s="544" t="str">
        <f>IF(ISBLANK(A70),"円",ROUNDDOWN($AN$32*F126-AE126,0))</f>
        <v>円</v>
      </c>
      <c r="T162" s="545"/>
      <c r="U162" s="546"/>
      <c r="V162" s="557" t="str">
        <f>IF(ISBLANK(A70),"円",ROUNDDOWN(S162-P162*1000,0))</f>
        <v>円</v>
      </c>
      <c r="W162" s="557"/>
      <c r="X162" s="557"/>
      <c r="Y162" s="558" t="str">
        <f>IF(ISBLANK(A70),"円",P162*1000)</f>
        <v>円</v>
      </c>
      <c r="Z162" s="558"/>
      <c r="AA162" s="558"/>
      <c r="AB162" s="559" t="e">
        <f t="shared" si="203"/>
        <v>#VALUE!</v>
      </c>
      <c r="AC162" s="560"/>
      <c r="AD162" s="558" t="str">
        <f>IF(ISBLANK(A70),"円",IF(AH126-AK126&gt;0,(AH126-AK126)*AY162,0))</f>
        <v>円</v>
      </c>
      <c r="AE162" s="558"/>
      <c r="AF162" s="558"/>
      <c r="AG162" s="559" t="e">
        <f t="shared" si="204"/>
        <v>#VALUE!</v>
      </c>
      <c r="AH162" s="560"/>
      <c r="AI162" s="558" t="str">
        <f>IF(ISBLANK(A70),"円",AH126-P162*1000-Y162-AD162-AN162)</f>
        <v>円</v>
      </c>
      <c r="AJ162" s="558"/>
      <c r="AK162" s="558"/>
      <c r="AL162" s="559" t="e">
        <f t="shared" si="205"/>
        <v>#VALUE!</v>
      </c>
      <c r="AM162" s="560"/>
      <c r="AN162" s="561" t="str">
        <f>IF(ISBLANK(A70),"円",AH126*AY162-P162*1000-Y162-AD162)</f>
        <v>円</v>
      </c>
      <c r="AO162" s="562"/>
      <c r="AP162" s="563"/>
      <c r="AQ162" s="559" t="e">
        <f t="shared" si="201"/>
        <v>#VALUE!</v>
      </c>
      <c r="AR162" s="560"/>
      <c r="AS162" s="551"/>
      <c r="AT162" s="552"/>
      <c r="AU162" s="553"/>
      <c r="AV162" s="34"/>
      <c r="AW162" s="86" t="str">
        <f>IF(ISBLANK(AW70),"",(AW70))</f>
        <v/>
      </c>
      <c r="AX162" s="76"/>
      <c r="AY162" s="88" t="str">
        <f>IFERROR(ROUNDDOWN((V71-AJ71)/V71,5),"")</f>
        <v/>
      </c>
      <c r="BA162" s="89" t="str">
        <f t="shared" si="206"/>
        <v>円</v>
      </c>
    </row>
    <row r="163" spans="1:53" ht="35.1" customHeight="1" x14ac:dyDescent="0.25">
      <c r="A163" s="81" t="str">
        <f>IF(ISBLANK(A72),"",(A72))</f>
        <v/>
      </c>
      <c r="B163" s="82">
        <f>IF(ISBLANK(B72),"",(B72))</f>
        <v>13</v>
      </c>
      <c r="C163" s="32"/>
      <c r="D163" s="554" t="str">
        <f>IF(ISERROR(ROUNDDOWN(AN127*AR73/100,0)),"円",ROUNDDOWN(AN127*AR73/100,0))</f>
        <v>円</v>
      </c>
      <c r="E163" s="554"/>
      <c r="F163" s="554"/>
      <c r="G163" s="554" t="str">
        <f t="shared" si="202"/>
        <v>円</v>
      </c>
      <c r="H163" s="554"/>
      <c r="I163" s="554"/>
      <c r="J163" s="554" t="str">
        <f>IF(ISBLANK(A72),"円",IF(P72&lt;5,ROUNDDOWN(D163*ROUNDDOWN(R72/5,0)/N73,0),"円"))</f>
        <v>円</v>
      </c>
      <c r="K163" s="554"/>
      <c r="L163" s="554"/>
      <c r="M163" s="555" t="str">
        <f>IF(ISBLANK(A72),"千円",IF(P72&lt;5,ROUNDDOWN(J163/1000,0),ROUNDDOWN(D163/1000,0)))</f>
        <v>千円</v>
      </c>
      <c r="N163" s="555"/>
      <c r="O163" s="555"/>
      <c r="P163" s="556" t="str">
        <f>IF(ISBLANK(A72),"千円",ROUNDDOWN(M163/2,1))</f>
        <v>千円</v>
      </c>
      <c r="Q163" s="556"/>
      <c r="R163" s="556"/>
      <c r="S163" s="544" t="str">
        <f>IF(ISBLANK(A72),"円",ROUNDDOWN($AN$32*F127-AE127,0))</f>
        <v>円</v>
      </c>
      <c r="T163" s="545"/>
      <c r="U163" s="546"/>
      <c r="V163" s="557" t="str">
        <f>IF(ISBLANK(A72),"円",ROUNDDOWN(S163-P163*1000,0))</f>
        <v>円</v>
      </c>
      <c r="W163" s="557"/>
      <c r="X163" s="557"/>
      <c r="Y163" s="558" t="str">
        <f>IF(ISBLANK(A72),"円",P163*1000)</f>
        <v>円</v>
      </c>
      <c r="Z163" s="558"/>
      <c r="AA163" s="558"/>
      <c r="AB163" s="559" t="e">
        <f t="shared" si="203"/>
        <v>#VALUE!</v>
      </c>
      <c r="AC163" s="560"/>
      <c r="AD163" s="558" t="str">
        <f>IF(ISBLANK(A72),"円",IF(AH127-AK127&gt;0,(AH127-AK127)*AY163,0))</f>
        <v>円</v>
      </c>
      <c r="AE163" s="558"/>
      <c r="AF163" s="558"/>
      <c r="AG163" s="559" t="e">
        <f t="shared" si="204"/>
        <v>#VALUE!</v>
      </c>
      <c r="AH163" s="560"/>
      <c r="AI163" s="558" t="str">
        <f>IF(ISBLANK(A72),"円",AH127-P163*1000-Y163-AD163-AN163)</f>
        <v>円</v>
      </c>
      <c r="AJ163" s="558"/>
      <c r="AK163" s="558"/>
      <c r="AL163" s="559" t="e">
        <f t="shared" si="205"/>
        <v>#VALUE!</v>
      </c>
      <c r="AM163" s="560"/>
      <c r="AN163" s="561" t="str">
        <f>IF(ISBLANK(A72),"円",AH127*AY163-P163*1000-Y163-AD163)</f>
        <v>円</v>
      </c>
      <c r="AO163" s="562"/>
      <c r="AP163" s="563"/>
      <c r="AQ163" s="559" t="e">
        <f t="shared" si="201"/>
        <v>#VALUE!</v>
      </c>
      <c r="AR163" s="560"/>
      <c r="AS163" s="551"/>
      <c r="AT163" s="552"/>
      <c r="AU163" s="553"/>
      <c r="AV163" s="34"/>
      <c r="AW163" s="86" t="str">
        <f>IF(ISBLANK(AW72),"",(AW72))</f>
        <v/>
      </c>
      <c r="AX163" s="76"/>
      <c r="AY163" s="88" t="str">
        <f>IFERROR(ROUNDDOWN((V73-AJ73)/V73,5),"")</f>
        <v/>
      </c>
      <c r="BA163" s="89" t="str">
        <f t="shared" si="206"/>
        <v>円</v>
      </c>
    </row>
    <row r="164" spans="1:53" ht="35.1" customHeight="1" x14ac:dyDescent="0.25">
      <c r="A164" s="81" t="str">
        <f>IF(ISBLANK(A74),"",(A74))</f>
        <v/>
      </c>
      <c r="B164" s="82">
        <f>IF(ISBLANK(B74),"",(B74))</f>
        <v>14</v>
      </c>
      <c r="C164" s="32"/>
      <c r="D164" s="554" t="str">
        <f>IF(ISERROR(ROUNDDOWN(AN128*AR75/100,0)),"円",ROUNDDOWN(AN128*AR75/100,0))</f>
        <v>円</v>
      </c>
      <c r="E164" s="554"/>
      <c r="F164" s="554"/>
      <c r="G164" s="554" t="str">
        <f t="shared" si="202"/>
        <v>円</v>
      </c>
      <c r="H164" s="554"/>
      <c r="I164" s="554"/>
      <c r="J164" s="554" t="str">
        <f>IF(ISBLANK(A74),"円",IF(P74&lt;5,ROUNDDOWN(D164*ROUNDDOWN(R74/5,0)/N75,0),"円"))</f>
        <v>円</v>
      </c>
      <c r="K164" s="554"/>
      <c r="L164" s="554"/>
      <c r="M164" s="555" t="str">
        <f>IF(ISBLANK(A74),"千円",IF(P74&lt;5,ROUNDDOWN(J164/1000,0),ROUNDDOWN(D164/1000,0)))</f>
        <v>千円</v>
      </c>
      <c r="N164" s="555"/>
      <c r="O164" s="555"/>
      <c r="P164" s="556" t="str">
        <f>IF(ISBLANK(A74),"千円",ROUNDDOWN(M164/2,1))</f>
        <v>千円</v>
      </c>
      <c r="Q164" s="556"/>
      <c r="R164" s="556"/>
      <c r="S164" s="544" t="str">
        <f>IF(ISBLANK(A74),"円",ROUNDDOWN($AN$32*F128-AE128,0))</f>
        <v>円</v>
      </c>
      <c r="T164" s="545"/>
      <c r="U164" s="546"/>
      <c r="V164" s="557" t="str">
        <f>IF(ISBLANK(A74),"円",ROUNDDOWN(S164-P164*1000,0))</f>
        <v>円</v>
      </c>
      <c r="W164" s="557"/>
      <c r="X164" s="557"/>
      <c r="Y164" s="558" t="str">
        <f>IF(ISBLANK(A74),"円",P164*1000)</f>
        <v>円</v>
      </c>
      <c r="Z164" s="558"/>
      <c r="AA164" s="558"/>
      <c r="AB164" s="559" t="e">
        <f t="shared" si="203"/>
        <v>#VALUE!</v>
      </c>
      <c r="AC164" s="560"/>
      <c r="AD164" s="558" t="str">
        <f>IF(ISBLANK(A74),"円",IF(AH128-AK128&gt;0,(AH128-AK128)*AY164,0))</f>
        <v>円</v>
      </c>
      <c r="AE164" s="558"/>
      <c r="AF164" s="558"/>
      <c r="AG164" s="559" t="e">
        <f t="shared" si="204"/>
        <v>#VALUE!</v>
      </c>
      <c r="AH164" s="560"/>
      <c r="AI164" s="558" t="str">
        <f>IF(ISBLANK(A74),"円",AH128-P164*1000-Y164-AD164-AN164)</f>
        <v>円</v>
      </c>
      <c r="AJ164" s="558"/>
      <c r="AK164" s="558"/>
      <c r="AL164" s="559" t="e">
        <f t="shared" si="205"/>
        <v>#VALUE!</v>
      </c>
      <c r="AM164" s="560"/>
      <c r="AN164" s="561" t="str">
        <f>IF(ISBLANK(A74),"円",AH128*AY164-P164*1000-Y164-AD164)</f>
        <v>円</v>
      </c>
      <c r="AO164" s="562"/>
      <c r="AP164" s="563"/>
      <c r="AQ164" s="559" t="e">
        <f t="shared" si="201"/>
        <v>#VALUE!</v>
      </c>
      <c r="AR164" s="560"/>
      <c r="AS164" s="551"/>
      <c r="AT164" s="552"/>
      <c r="AU164" s="553"/>
      <c r="AV164" s="34"/>
      <c r="AW164" s="86" t="str">
        <f>IF(ISBLANK(AW74),"",(AW74))</f>
        <v/>
      </c>
      <c r="AX164" s="76"/>
      <c r="AY164" s="88" t="str">
        <f>IFERROR(ROUNDDOWN((V75-AJ75)/V75,5),"")</f>
        <v/>
      </c>
      <c r="BA164" s="89" t="str">
        <f t="shared" si="206"/>
        <v>円</v>
      </c>
    </row>
    <row r="165" spans="1:53" ht="35.1" customHeight="1" x14ac:dyDescent="0.25">
      <c r="A165" s="81" t="str">
        <f>IF(ISBLANK(A76),"",(A76))</f>
        <v/>
      </c>
      <c r="B165" s="82">
        <f>IF(ISBLANK(B76),"",(B76))</f>
        <v>15</v>
      </c>
      <c r="C165" s="32"/>
      <c r="D165" s="554" t="str">
        <f>IF(ISERROR(ROUNDDOWN(AN129*AR77/100,0)),"円",ROUNDDOWN(AN129*AR77/100,0))</f>
        <v>円</v>
      </c>
      <c r="E165" s="554"/>
      <c r="F165" s="554"/>
      <c r="G165" s="554" t="str">
        <f t="shared" si="202"/>
        <v>円</v>
      </c>
      <c r="H165" s="554"/>
      <c r="I165" s="554"/>
      <c r="J165" s="554" t="str">
        <f>IF(ISBLANK(A76),"円",IF(P76&lt;5,ROUNDDOWN(D165*ROUNDDOWN(R76/5,0)/N77,0),"円"))</f>
        <v>円</v>
      </c>
      <c r="K165" s="554"/>
      <c r="L165" s="554"/>
      <c r="M165" s="555" t="str">
        <f>IF(ISBLANK(A76),"千円",IF(P76&lt;5,ROUNDDOWN(J165/1000,0),ROUNDDOWN(D165/1000,0)))</f>
        <v>千円</v>
      </c>
      <c r="N165" s="555"/>
      <c r="O165" s="555"/>
      <c r="P165" s="556" t="str">
        <f>IF(ISBLANK(A76),"千円",ROUNDDOWN(M165/2,1))</f>
        <v>千円</v>
      </c>
      <c r="Q165" s="556"/>
      <c r="R165" s="556"/>
      <c r="S165" s="544" t="str">
        <f>IF(ISBLANK(A76),"円",ROUNDDOWN($AN$32*F129-AE129,0))</f>
        <v>円</v>
      </c>
      <c r="T165" s="545"/>
      <c r="U165" s="546"/>
      <c r="V165" s="557" t="str">
        <f>IF(ISBLANK(A76),"円",ROUNDDOWN(S165-P165*1000,0))</f>
        <v>円</v>
      </c>
      <c r="W165" s="557"/>
      <c r="X165" s="557"/>
      <c r="Y165" s="558" t="str">
        <f>IF(ISBLANK(A76),"円",P165*1000)</f>
        <v>円</v>
      </c>
      <c r="Z165" s="558"/>
      <c r="AA165" s="558"/>
      <c r="AB165" s="559" t="e">
        <f t="shared" si="203"/>
        <v>#VALUE!</v>
      </c>
      <c r="AC165" s="560"/>
      <c r="AD165" s="558" t="str">
        <f>IF(ISBLANK(A76),"円",IF(AH129-AK129&gt;0,(AH129-AK129)*AY165,0))</f>
        <v>円</v>
      </c>
      <c r="AE165" s="558"/>
      <c r="AF165" s="558"/>
      <c r="AG165" s="559" t="e">
        <f t="shared" si="204"/>
        <v>#VALUE!</v>
      </c>
      <c r="AH165" s="560"/>
      <c r="AI165" s="558" t="str">
        <f>IF(ISBLANK(A76),"円",AH129-P165*1000-Y165-AD165-AN165)</f>
        <v>円</v>
      </c>
      <c r="AJ165" s="558"/>
      <c r="AK165" s="558"/>
      <c r="AL165" s="559" t="e">
        <f t="shared" si="205"/>
        <v>#VALUE!</v>
      </c>
      <c r="AM165" s="560"/>
      <c r="AN165" s="561" t="str">
        <f>IF(ISBLANK(A76),"円",AH129*AY165-P165*1000-Y165-AD165)</f>
        <v>円</v>
      </c>
      <c r="AO165" s="562"/>
      <c r="AP165" s="563"/>
      <c r="AQ165" s="559" t="e">
        <f t="shared" si="201"/>
        <v>#VALUE!</v>
      </c>
      <c r="AR165" s="560"/>
      <c r="AS165" s="551"/>
      <c r="AT165" s="552"/>
      <c r="AU165" s="553"/>
      <c r="AV165" s="34"/>
      <c r="AW165" s="86" t="str">
        <f>IF(ISBLANK(AW76),"",(AW76))</f>
        <v/>
      </c>
      <c r="AX165" s="76"/>
      <c r="AY165" s="88" t="str">
        <f>IFERROR(ROUNDDOWN((V77-AJ77)/V77,5),"")</f>
        <v/>
      </c>
      <c r="BA165" s="89" t="str">
        <f t="shared" si="206"/>
        <v>円</v>
      </c>
    </row>
    <row r="166" spans="1:53" ht="35.1" customHeight="1" x14ac:dyDescent="0.25">
      <c r="A166" s="81" t="str">
        <f>IF(ISBLANK(A78),"",(A78))</f>
        <v/>
      </c>
      <c r="B166" s="82">
        <f>IF(ISBLANK(B78),"",(B78))</f>
        <v>16</v>
      </c>
      <c r="C166" s="32"/>
      <c r="D166" s="554" t="str">
        <f>IF(ISERROR(ROUNDDOWN(AN130*AR79/100,0)),"円",ROUNDDOWN(AN130*AR79/100,0))</f>
        <v>円</v>
      </c>
      <c r="E166" s="554"/>
      <c r="F166" s="554"/>
      <c r="G166" s="554" t="str">
        <f>IF(ISERROR(ROUNDDOWN(AN130*D130,0)),"円",ROUNDDOWN(AN130*D130,0))</f>
        <v>円</v>
      </c>
      <c r="H166" s="554"/>
      <c r="I166" s="554"/>
      <c r="J166" s="554" t="str">
        <f>IF(ISBLANK(A78),"円",IF(P78&lt;5,ROUNDDOWN(D166*ROUNDDOWN(R78/5,0)/N79,0),"円"))</f>
        <v>円</v>
      </c>
      <c r="K166" s="554"/>
      <c r="L166" s="554"/>
      <c r="M166" s="555" t="str">
        <f>IF(ISBLANK(A78),"千円",IF(P78&lt;5,ROUNDDOWN(J166/1000,0),ROUNDDOWN(D166/1000,0)))</f>
        <v>千円</v>
      </c>
      <c r="N166" s="555"/>
      <c r="O166" s="555"/>
      <c r="P166" s="556" t="str">
        <f>IF(ISBLANK(A78),"千円",ROUNDDOWN(M166/2,1))</f>
        <v>千円</v>
      </c>
      <c r="Q166" s="556"/>
      <c r="R166" s="556"/>
      <c r="S166" s="544" t="str">
        <f>IF(ISBLANK(A78),"円",ROUNDDOWN($AN$32*F130-AE130,0))</f>
        <v>円</v>
      </c>
      <c r="T166" s="545"/>
      <c r="U166" s="546"/>
      <c r="V166" s="557" t="str">
        <f>IF(ISBLANK(A78),"円",ROUNDDOWN(S166-P166*1000,0))</f>
        <v>円</v>
      </c>
      <c r="W166" s="557"/>
      <c r="X166" s="557"/>
      <c r="Y166" s="558" t="str">
        <f>IF(ISBLANK(A78),"円",P166*1000)</f>
        <v>円</v>
      </c>
      <c r="Z166" s="558"/>
      <c r="AA166" s="558"/>
      <c r="AB166" s="559" t="e">
        <f t="shared" si="203"/>
        <v>#VALUE!</v>
      </c>
      <c r="AC166" s="560"/>
      <c r="AD166" s="558" t="str">
        <f>IF(ISBLANK(A78),"円",IF(AH130-AK130&gt;0,(AH130-AK130)*AY166,0))</f>
        <v>円</v>
      </c>
      <c r="AE166" s="558"/>
      <c r="AF166" s="558"/>
      <c r="AG166" s="559" t="e">
        <f t="shared" si="204"/>
        <v>#VALUE!</v>
      </c>
      <c r="AH166" s="560"/>
      <c r="AI166" s="558" t="str">
        <f>IF(ISBLANK(A78),"円",AH130-P166*1000-Y166-AD166-AN166)</f>
        <v>円</v>
      </c>
      <c r="AJ166" s="558"/>
      <c r="AK166" s="558"/>
      <c r="AL166" s="559" t="e">
        <f t="shared" si="205"/>
        <v>#VALUE!</v>
      </c>
      <c r="AM166" s="560"/>
      <c r="AN166" s="561" t="str">
        <f>IF(ISBLANK(A78),"円",AH130*AY166-P166*1000-Y166-AD166)</f>
        <v>円</v>
      </c>
      <c r="AO166" s="562"/>
      <c r="AP166" s="563"/>
      <c r="AQ166" s="559" t="e">
        <f t="shared" si="201"/>
        <v>#VALUE!</v>
      </c>
      <c r="AR166" s="560"/>
      <c r="AS166" s="551"/>
      <c r="AT166" s="552"/>
      <c r="AU166" s="553"/>
      <c r="AV166" s="34"/>
      <c r="AW166" s="86" t="str">
        <f>IF(ISBLANK(AW78),"",(AW78))</f>
        <v/>
      </c>
      <c r="AX166" s="76"/>
      <c r="AY166" s="88" t="str">
        <f>IFERROR(ROUNDDOWN((V79-AJ79)/V79,5),"")</f>
        <v/>
      </c>
      <c r="BA166" s="89" t="str">
        <f t="shared" si="206"/>
        <v>円</v>
      </c>
    </row>
    <row r="167" spans="1:53" ht="35.1" customHeight="1" x14ac:dyDescent="0.25">
      <c r="A167" s="81" t="str">
        <f>IF(ISBLANK(A80),"",(A80))</f>
        <v/>
      </c>
      <c r="B167" s="82">
        <f>IF(ISBLANK(B80),"",(B80))</f>
        <v>17</v>
      </c>
      <c r="C167" s="32"/>
      <c r="D167" s="554" t="str">
        <f>IF(ISERROR(ROUNDDOWN(AN131*AR81/100,0)),"円",ROUNDDOWN(AN131*AR81/100,0))</f>
        <v>円</v>
      </c>
      <c r="E167" s="554"/>
      <c r="F167" s="554"/>
      <c r="G167" s="554" t="str">
        <f t="shared" si="202"/>
        <v>円</v>
      </c>
      <c r="H167" s="554"/>
      <c r="I167" s="554"/>
      <c r="J167" s="554" t="str">
        <f>IF(ISBLANK(A80),"円",IF(P80&lt;5,ROUNDDOWN(D167*ROUNDDOWN(R80/5,0)/N81,0),"円"))</f>
        <v>円</v>
      </c>
      <c r="K167" s="554"/>
      <c r="L167" s="554"/>
      <c r="M167" s="555" t="str">
        <f>IF(ISBLANK(A80),"千円",IF(P80&lt;5,ROUNDDOWN(J167/1000,0),ROUNDDOWN(D167/1000,0)))</f>
        <v>千円</v>
      </c>
      <c r="N167" s="555"/>
      <c r="O167" s="555"/>
      <c r="P167" s="556" t="str">
        <f>IF(ISBLANK(A80),"千円",ROUNDDOWN(M167/2,1))</f>
        <v>千円</v>
      </c>
      <c r="Q167" s="556"/>
      <c r="R167" s="556"/>
      <c r="S167" s="544" t="str">
        <f>IF(ISBLANK(A80),"円",ROUNDDOWN($AN$32*F131-AE131,0))</f>
        <v>円</v>
      </c>
      <c r="T167" s="545"/>
      <c r="U167" s="546"/>
      <c r="V167" s="557" t="str">
        <f>IF(ISBLANK(A80),"円",ROUNDDOWN(S167-P167*1000,0))</f>
        <v>円</v>
      </c>
      <c r="W167" s="557"/>
      <c r="X167" s="557"/>
      <c r="Y167" s="558" t="str">
        <f>IF(ISBLANK(A80),"円",P167*1000)</f>
        <v>円</v>
      </c>
      <c r="Z167" s="558"/>
      <c r="AA167" s="558"/>
      <c r="AB167" s="559" t="e">
        <f t="shared" si="203"/>
        <v>#VALUE!</v>
      </c>
      <c r="AC167" s="560"/>
      <c r="AD167" s="558" t="str">
        <f>IF(ISBLANK(A80),"円",IF(AH131-AK131&gt;0,(AH131-AK131)*AY167,0))</f>
        <v>円</v>
      </c>
      <c r="AE167" s="558"/>
      <c r="AF167" s="558"/>
      <c r="AG167" s="559" t="e">
        <f t="shared" si="204"/>
        <v>#VALUE!</v>
      </c>
      <c r="AH167" s="560"/>
      <c r="AI167" s="558" t="str">
        <f>IF(ISBLANK(A80),"円",AH131-P167*1000-Y167-AD167-AN167)</f>
        <v>円</v>
      </c>
      <c r="AJ167" s="558"/>
      <c r="AK167" s="558"/>
      <c r="AL167" s="559" t="e">
        <f t="shared" si="205"/>
        <v>#VALUE!</v>
      </c>
      <c r="AM167" s="560"/>
      <c r="AN167" s="561" t="str">
        <f>IF(ISBLANK(A80),"円",AH131*AY167-P167*1000-Y167-AD167)</f>
        <v>円</v>
      </c>
      <c r="AO167" s="562"/>
      <c r="AP167" s="563"/>
      <c r="AQ167" s="559" t="e">
        <f t="shared" si="201"/>
        <v>#VALUE!</v>
      </c>
      <c r="AR167" s="560"/>
      <c r="AS167" s="551"/>
      <c r="AT167" s="552"/>
      <c r="AU167" s="553"/>
      <c r="AV167" s="34"/>
      <c r="AW167" s="86" t="str">
        <f>IF(ISBLANK(AW80),"",(AW80))</f>
        <v/>
      </c>
      <c r="AX167" s="76"/>
      <c r="AY167" s="88" t="str">
        <f>IFERROR(ROUNDDOWN((V81-AJ81)/V81,5),"")</f>
        <v/>
      </c>
      <c r="BA167" s="89" t="str">
        <f t="shared" si="206"/>
        <v>円</v>
      </c>
    </row>
    <row r="168" spans="1:53" ht="35.1" customHeight="1" x14ac:dyDescent="0.25">
      <c r="A168" s="81" t="str">
        <f>IF(ISBLANK(A82),"",(A82))</f>
        <v/>
      </c>
      <c r="B168" s="82">
        <f>IF(ISBLANK(B82),"",(B82))</f>
        <v>18</v>
      </c>
      <c r="C168" s="32"/>
      <c r="D168" s="554" t="str">
        <f>IF(ISERROR(ROUNDDOWN(AN132*AR83/100,0)),"円",ROUNDDOWN(AN132*AR83/100,0))</f>
        <v>円</v>
      </c>
      <c r="E168" s="554"/>
      <c r="F168" s="554"/>
      <c r="G168" s="554" t="str">
        <f t="shared" si="202"/>
        <v>円</v>
      </c>
      <c r="H168" s="554"/>
      <c r="I168" s="554"/>
      <c r="J168" s="554" t="str">
        <f>IF(ISBLANK(A82),"円",IF(P82&lt;5,ROUNDDOWN(D168*ROUNDDOWN(R82/5,0)/N83,0),"円"))</f>
        <v>円</v>
      </c>
      <c r="K168" s="554"/>
      <c r="L168" s="554"/>
      <c r="M168" s="555" t="str">
        <f>IF(ISBLANK(A82),"千円",IF(P82&lt;5,ROUNDDOWN(J168/1000,0),ROUNDDOWN(D168/1000,0)))</f>
        <v>千円</v>
      </c>
      <c r="N168" s="555"/>
      <c r="O168" s="555"/>
      <c r="P168" s="556" t="str">
        <f>IF(ISBLANK(A82),"千円",ROUNDDOWN(M168/2,1))</f>
        <v>千円</v>
      </c>
      <c r="Q168" s="556"/>
      <c r="R168" s="556"/>
      <c r="S168" s="544" t="str">
        <f>IF(ISBLANK(A82),"円",ROUNDDOWN($AN$32*F132-AE132,0))</f>
        <v>円</v>
      </c>
      <c r="T168" s="545"/>
      <c r="U168" s="546"/>
      <c r="V168" s="557" t="str">
        <f>IF(ISBLANK(A82),"円",ROUNDDOWN(S168-P168*1000,0))</f>
        <v>円</v>
      </c>
      <c r="W168" s="557"/>
      <c r="X168" s="557"/>
      <c r="Y168" s="558" t="str">
        <f>IF(ISBLANK(A82),"円",P168*1000)</f>
        <v>円</v>
      </c>
      <c r="Z168" s="558"/>
      <c r="AA168" s="558"/>
      <c r="AB168" s="559" t="e">
        <f t="shared" si="203"/>
        <v>#VALUE!</v>
      </c>
      <c r="AC168" s="560"/>
      <c r="AD168" s="558" t="str">
        <f>IF(ISBLANK(A82),"円",IF(AH132-AK132&gt;0,(AH132-AK132)*AY168,0))</f>
        <v>円</v>
      </c>
      <c r="AE168" s="558"/>
      <c r="AF168" s="558"/>
      <c r="AG168" s="559" t="e">
        <f t="shared" si="204"/>
        <v>#VALUE!</v>
      </c>
      <c r="AH168" s="560"/>
      <c r="AI168" s="558" t="str">
        <f>IF(ISBLANK(A82),"円",AH132-P168*1000-Y168-AD168-AN168)</f>
        <v>円</v>
      </c>
      <c r="AJ168" s="558"/>
      <c r="AK168" s="558"/>
      <c r="AL168" s="559" t="e">
        <f t="shared" si="205"/>
        <v>#VALUE!</v>
      </c>
      <c r="AM168" s="560"/>
      <c r="AN168" s="561" t="str">
        <f>IF(ISBLANK(A82),"円",AH132*AY168-P168*1000-Y168-AD168)</f>
        <v>円</v>
      </c>
      <c r="AO168" s="562"/>
      <c r="AP168" s="563"/>
      <c r="AQ168" s="559" t="e">
        <f t="shared" si="201"/>
        <v>#VALUE!</v>
      </c>
      <c r="AR168" s="560"/>
      <c r="AS168" s="551"/>
      <c r="AT168" s="552"/>
      <c r="AU168" s="553"/>
      <c r="AV168" s="34"/>
      <c r="AW168" s="86" t="str">
        <f>IF(ISBLANK(AW82),"",(AW82))</f>
        <v/>
      </c>
      <c r="AX168" s="76"/>
      <c r="AY168" s="88" t="str">
        <f>IFERROR(ROUNDDOWN((V83-AJ83)/V83,5),"")</f>
        <v/>
      </c>
      <c r="BA168" s="89" t="str">
        <f t="shared" si="206"/>
        <v>円</v>
      </c>
    </row>
    <row r="169" spans="1:53" ht="35.1" customHeight="1" x14ac:dyDescent="0.25">
      <c r="A169" s="81" t="str">
        <f>IF(ISBLANK(A84),"",(A84))</f>
        <v/>
      </c>
      <c r="B169" s="82">
        <f>IF(ISBLANK(B84),"",(B84))</f>
        <v>19</v>
      </c>
      <c r="C169" s="32"/>
      <c r="D169" s="554" t="str">
        <f>IF(ISERROR(ROUNDDOWN(AN133*AR85/100,0)),"円",ROUNDDOWN(AN133*AR85/100,0))</f>
        <v>円</v>
      </c>
      <c r="E169" s="554"/>
      <c r="F169" s="554"/>
      <c r="G169" s="554" t="str">
        <f t="shared" si="202"/>
        <v>円</v>
      </c>
      <c r="H169" s="554"/>
      <c r="I169" s="554"/>
      <c r="J169" s="554" t="str">
        <f>IF(ISBLANK(A84),"円",IF(P84&lt;5,ROUNDDOWN(D169*ROUNDDOWN(R84/5,0)/N85,0),"円"))</f>
        <v>円</v>
      </c>
      <c r="K169" s="554"/>
      <c r="L169" s="554"/>
      <c r="M169" s="555" t="str">
        <f>IF(ISBLANK(A84),"千円",IF(P84&lt;5,ROUNDDOWN(J169/1000,0),ROUNDDOWN(D169/1000,0)))</f>
        <v>千円</v>
      </c>
      <c r="N169" s="555"/>
      <c r="O169" s="555"/>
      <c r="P169" s="556" t="str">
        <f>IF(ISBLANK(A84),"千円",ROUNDDOWN(M169/2,1))</f>
        <v>千円</v>
      </c>
      <c r="Q169" s="556"/>
      <c r="R169" s="556"/>
      <c r="S169" s="544" t="str">
        <f>IF(ISBLANK(A84),"円",ROUNDDOWN($AN$32*F133-AE133,0))</f>
        <v>円</v>
      </c>
      <c r="T169" s="545"/>
      <c r="U169" s="546"/>
      <c r="V169" s="557" t="str">
        <f>IF(ISBLANK(A84),"円",ROUNDDOWN(S169-P169*1000,0))</f>
        <v>円</v>
      </c>
      <c r="W169" s="557"/>
      <c r="X169" s="557"/>
      <c r="Y169" s="558" t="str">
        <f>IF(ISBLANK(A84),"円",P169*1000)</f>
        <v>円</v>
      </c>
      <c r="Z169" s="558"/>
      <c r="AA169" s="558"/>
      <c r="AB169" s="559" t="e">
        <f t="shared" si="203"/>
        <v>#VALUE!</v>
      </c>
      <c r="AC169" s="560"/>
      <c r="AD169" s="558" t="str">
        <f>IF(ISBLANK(A84),"円",IF(AH133-AK133&gt;0,(AH133-AK133)*AY169,0))</f>
        <v>円</v>
      </c>
      <c r="AE169" s="558"/>
      <c r="AF169" s="558"/>
      <c r="AG169" s="559" t="e">
        <f t="shared" si="204"/>
        <v>#VALUE!</v>
      </c>
      <c r="AH169" s="560"/>
      <c r="AI169" s="558" t="str">
        <f>IF(ISBLANK(A84),"円",AH133-P169*1000-Y169-AD169-AN169)</f>
        <v>円</v>
      </c>
      <c r="AJ169" s="558"/>
      <c r="AK169" s="558"/>
      <c r="AL169" s="559" t="e">
        <f t="shared" si="205"/>
        <v>#VALUE!</v>
      </c>
      <c r="AM169" s="560"/>
      <c r="AN169" s="561" t="str">
        <f>IF(ISBLANK(A84),"円",AH133*AY169-P169*1000-Y169-AD169)</f>
        <v>円</v>
      </c>
      <c r="AO169" s="562"/>
      <c r="AP169" s="563"/>
      <c r="AQ169" s="559" t="e">
        <f t="shared" si="201"/>
        <v>#VALUE!</v>
      </c>
      <c r="AR169" s="560"/>
      <c r="AS169" s="551"/>
      <c r="AT169" s="552"/>
      <c r="AU169" s="553"/>
      <c r="AV169" s="34"/>
      <c r="AW169" s="86" t="str">
        <f>IF(ISBLANK(AW84),"",(AW84))</f>
        <v/>
      </c>
      <c r="AX169" s="76"/>
      <c r="AY169" s="88" t="str">
        <f>IFERROR(ROUNDDOWN((V85-AJ85)/V85,5),"")</f>
        <v/>
      </c>
      <c r="BA169" s="89" t="str">
        <f t="shared" si="206"/>
        <v>円</v>
      </c>
    </row>
    <row r="170" spans="1:53" ht="35.1" customHeight="1" x14ac:dyDescent="0.25">
      <c r="A170" s="81" t="str">
        <f>IF(ISBLANK(A86),"",(A86))</f>
        <v/>
      </c>
      <c r="B170" s="82">
        <f>IF(ISBLANK(B86),"",(B86))</f>
        <v>20</v>
      </c>
      <c r="C170" s="32"/>
      <c r="D170" s="554" t="str">
        <f>IF(ISERROR(ROUNDDOWN(AN134*AR87/100,0)),"円",ROUNDDOWN(AN134*AR87/100,0))</f>
        <v>円</v>
      </c>
      <c r="E170" s="554"/>
      <c r="F170" s="554"/>
      <c r="G170" s="554" t="str">
        <f t="shared" si="202"/>
        <v>円</v>
      </c>
      <c r="H170" s="554"/>
      <c r="I170" s="554"/>
      <c r="J170" s="554" t="str">
        <f>IF(ISBLANK(A86),"円",IF(P86&lt;5,ROUNDDOWN(D170*ROUNDDOWN(R86/5,0)/N87,0),"円"))</f>
        <v>円</v>
      </c>
      <c r="K170" s="554"/>
      <c r="L170" s="554"/>
      <c r="M170" s="555" t="str">
        <f>IF(ISBLANK(A86),"千円",IF(P86&lt;5,ROUNDDOWN(J170/1000,0),ROUNDDOWN(D170/1000,0)))</f>
        <v>千円</v>
      </c>
      <c r="N170" s="555"/>
      <c r="O170" s="555"/>
      <c r="P170" s="556" t="str">
        <f>IF(ISBLANK(A86),"千円",ROUNDDOWN(M170/2,1))</f>
        <v>千円</v>
      </c>
      <c r="Q170" s="556"/>
      <c r="R170" s="556"/>
      <c r="S170" s="544" t="str">
        <f>IF(ISBLANK(A86),"円",ROUNDDOWN($AN$32*F134-AE134,0))</f>
        <v>円</v>
      </c>
      <c r="T170" s="545"/>
      <c r="U170" s="546"/>
      <c r="V170" s="557" t="str">
        <f>IF(ISBLANK(A86),"円",ROUNDDOWN(S170-P170*1000,0))</f>
        <v>円</v>
      </c>
      <c r="W170" s="557"/>
      <c r="X170" s="557"/>
      <c r="Y170" s="558" t="str">
        <f>IF(ISBLANK(A86),"円",P170*1000)</f>
        <v>円</v>
      </c>
      <c r="Z170" s="558"/>
      <c r="AA170" s="558"/>
      <c r="AB170" s="559" t="e">
        <f t="shared" si="203"/>
        <v>#VALUE!</v>
      </c>
      <c r="AC170" s="560"/>
      <c r="AD170" s="558" t="str">
        <f>IF(ISBLANK(A86),"円",IF(AH134-AK134&gt;0,(AH134-AK134)*AY170,0))</f>
        <v>円</v>
      </c>
      <c r="AE170" s="558"/>
      <c r="AF170" s="558"/>
      <c r="AG170" s="559" t="e">
        <f t="shared" si="204"/>
        <v>#VALUE!</v>
      </c>
      <c r="AH170" s="560"/>
      <c r="AI170" s="558" t="str">
        <f>IF(ISBLANK(A86),"円",AH134-P170*1000-Y170-AD170-AN170)</f>
        <v>円</v>
      </c>
      <c r="AJ170" s="558"/>
      <c r="AK170" s="558"/>
      <c r="AL170" s="559" t="e">
        <f t="shared" si="205"/>
        <v>#VALUE!</v>
      </c>
      <c r="AM170" s="560"/>
      <c r="AN170" s="561" t="str">
        <f>IF(ISBLANK(A86),"円",AH134*AY170-P170*1000-Y170-AD170)</f>
        <v>円</v>
      </c>
      <c r="AO170" s="562"/>
      <c r="AP170" s="563"/>
      <c r="AQ170" s="559" t="e">
        <f t="shared" si="201"/>
        <v>#VALUE!</v>
      </c>
      <c r="AR170" s="560"/>
      <c r="AS170" s="551"/>
      <c r="AT170" s="552"/>
      <c r="AU170" s="553"/>
      <c r="AV170" s="34"/>
      <c r="AW170" s="86" t="str">
        <f>IF(ISBLANK(AW86),"",(AW86))</f>
        <v/>
      </c>
      <c r="AX170" s="76"/>
      <c r="AY170" s="88" t="str">
        <f>IFERROR(ROUNDDOWN((V87-AJ87)/V87,5),"")</f>
        <v/>
      </c>
      <c r="BA170" s="89" t="str">
        <f t="shared" si="206"/>
        <v>円</v>
      </c>
    </row>
    <row r="171" spans="1:53" ht="35.1" customHeight="1" x14ac:dyDescent="0.25">
      <c r="A171" s="81" t="str">
        <f>IF(ISBLANK(A88),"",(A88))</f>
        <v/>
      </c>
      <c r="B171" s="82">
        <f>IF(ISBLANK(B88),"",(B88))</f>
        <v>21</v>
      </c>
      <c r="C171" s="32"/>
      <c r="D171" s="554" t="str">
        <f>IF(ISERROR(ROUNDDOWN(AN135*AR89/100,0)),"円",ROUNDDOWN(AN135*AR89/100,0))</f>
        <v>円</v>
      </c>
      <c r="E171" s="554"/>
      <c r="F171" s="554"/>
      <c r="G171" s="554" t="str">
        <f t="shared" si="202"/>
        <v>円</v>
      </c>
      <c r="H171" s="554"/>
      <c r="I171" s="554"/>
      <c r="J171" s="554" t="str">
        <f>IF(ISBLANK(A88),"円",IF(P88&lt;5,ROUNDDOWN(D171*ROUNDDOWN(R88/5,0)/N89,0),"円"))</f>
        <v>円</v>
      </c>
      <c r="K171" s="554"/>
      <c r="L171" s="554"/>
      <c r="M171" s="555" t="str">
        <f>IF(ISBLANK(A88),"千円",IF(P88&lt;5,ROUNDDOWN(J171/1000,0),ROUNDDOWN(D171/1000,0)))</f>
        <v>千円</v>
      </c>
      <c r="N171" s="555"/>
      <c r="O171" s="555"/>
      <c r="P171" s="556" t="str">
        <f>IF(ISBLANK(A88),"千円",ROUNDDOWN(M171/2,1))</f>
        <v>千円</v>
      </c>
      <c r="Q171" s="556"/>
      <c r="R171" s="556"/>
      <c r="S171" s="544" t="str">
        <f>IF(ISBLANK(A88),"円",ROUNDDOWN($AN$32*F135-AE135,0))</f>
        <v>円</v>
      </c>
      <c r="T171" s="545"/>
      <c r="U171" s="546"/>
      <c r="V171" s="557" t="str">
        <f>IF(ISBLANK(A88),"円",ROUNDDOWN(S171-P171*1000,0))</f>
        <v>円</v>
      </c>
      <c r="W171" s="557"/>
      <c r="X171" s="557"/>
      <c r="Y171" s="558" t="str">
        <f>IF(ISBLANK(A88),"円",P171*1000)</f>
        <v>円</v>
      </c>
      <c r="Z171" s="558"/>
      <c r="AA171" s="558"/>
      <c r="AB171" s="559" t="e">
        <f t="shared" si="203"/>
        <v>#VALUE!</v>
      </c>
      <c r="AC171" s="560"/>
      <c r="AD171" s="558" t="str">
        <f>IF(ISBLANK(A88),"円",IF(AH135-AK135&gt;0,(AH135-AK135)*AY171,0))</f>
        <v>円</v>
      </c>
      <c r="AE171" s="558"/>
      <c r="AF171" s="558"/>
      <c r="AG171" s="559" t="e">
        <f t="shared" si="204"/>
        <v>#VALUE!</v>
      </c>
      <c r="AH171" s="560"/>
      <c r="AI171" s="558" t="str">
        <f>IF(ISBLANK(A88),"円",AH135-P171*1000-Y171-AD171-AN171)</f>
        <v>円</v>
      </c>
      <c r="AJ171" s="558"/>
      <c r="AK171" s="558"/>
      <c r="AL171" s="559" t="e">
        <f t="shared" si="205"/>
        <v>#VALUE!</v>
      </c>
      <c r="AM171" s="560"/>
      <c r="AN171" s="561" t="str">
        <f>IF(ISBLANK(A88),"円",AH135*AY171-P171*1000-Y171-AD171)</f>
        <v>円</v>
      </c>
      <c r="AO171" s="562"/>
      <c r="AP171" s="563"/>
      <c r="AQ171" s="559" t="e">
        <f t="shared" si="201"/>
        <v>#VALUE!</v>
      </c>
      <c r="AR171" s="560"/>
      <c r="AS171" s="551"/>
      <c r="AT171" s="552"/>
      <c r="AU171" s="553"/>
      <c r="AV171" s="34"/>
      <c r="AW171" s="86" t="str">
        <f>IF(ISBLANK(AW88),"",(AW88))</f>
        <v/>
      </c>
      <c r="AX171" s="76"/>
      <c r="AY171" s="88" t="str">
        <f>IFERROR(ROUNDDOWN((V89-AJ89)/V89,5),"")</f>
        <v/>
      </c>
      <c r="BA171" s="89" t="str">
        <f t="shared" si="206"/>
        <v>円</v>
      </c>
    </row>
    <row r="172" spans="1:53" ht="35.1" customHeight="1" x14ac:dyDescent="0.25">
      <c r="A172" s="81" t="str">
        <f>IF(ISBLANK(A90),"",(A90))</f>
        <v/>
      </c>
      <c r="B172" s="82">
        <f>IF(ISBLANK(B90),"",(B90))</f>
        <v>22</v>
      </c>
      <c r="C172" s="32"/>
      <c r="D172" s="554" t="str">
        <f>IF(ISERROR(ROUNDDOWN(AN136*AR91/100,0)),"円",ROUNDDOWN(AN136*AR91/100,0))</f>
        <v>円</v>
      </c>
      <c r="E172" s="554"/>
      <c r="F172" s="554"/>
      <c r="G172" s="554" t="str">
        <f t="shared" si="202"/>
        <v>円</v>
      </c>
      <c r="H172" s="554"/>
      <c r="I172" s="554"/>
      <c r="J172" s="554" t="str">
        <f>IF(ISBLANK(A90),"円",IF(P90&lt;5,ROUNDDOWN(D172*ROUNDDOWN(R90/5,0)/N91,0),"円"))</f>
        <v>円</v>
      </c>
      <c r="K172" s="554"/>
      <c r="L172" s="554"/>
      <c r="M172" s="555" t="str">
        <f>IF(ISBLANK(A90),"千円",IF(P90&lt;5,ROUNDDOWN(J172/1000,0),ROUNDDOWN(D172/1000,0)))</f>
        <v>千円</v>
      </c>
      <c r="N172" s="555"/>
      <c r="O172" s="555"/>
      <c r="P172" s="556" t="str">
        <f>IF(ISBLANK(A90),"千円",ROUNDDOWN(M172/2,1))</f>
        <v>千円</v>
      </c>
      <c r="Q172" s="556"/>
      <c r="R172" s="556"/>
      <c r="S172" s="544" t="str">
        <f>IF(ISBLANK(A90),"円",ROUNDDOWN($AN$32*F136-AE136,0))</f>
        <v>円</v>
      </c>
      <c r="T172" s="545"/>
      <c r="U172" s="546"/>
      <c r="V172" s="557" t="str">
        <f>IF(ISBLANK(A90),"円",ROUNDDOWN(S172-P172*1000,0))</f>
        <v>円</v>
      </c>
      <c r="W172" s="557"/>
      <c r="X172" s="557"/>
      <c r="Y172" s="558" t="str">
        <f>IF(ISBLANK(A90),"円",P172*1000)</f>
        <v>円</v>
      </c>
      <c r="Z172" s="558"/>
      <c r="AA172" s="558"/>
      <c r="AB172" s="559" t="e">
        <f t="shared" si="203"/>
        <v>#VALUE!</v>
      </c>
      <c r="AC172" s="560"/>
      <c r="AD172" s="558" t="str">
        <f>IF(ISBLANK(A90),"円",IF(AH136-AK136&gt;0,(AH136-AK136)*AY172,0))</f>
        <v>円</v>
      </c>
      <c r="AE172" s="558"/>
      <c r="AF172" s="558"/>
      <c r="AG172" s="559" t="e">
        <f t="shared" si="204"/>
        <v>#VALUE!</v>
      </c>
      <c r="AH172" s="560"/>
      <c r="AI172" s="558" t="str">
        <f>IF(ISBLANK(A90),"円",AH136-P172*1000-Y172-AD172-AN172)</f>
        <v>円</v>
      </c>
      <c r="AJ172" s="558"/>
      <c r="AK172" s="558"/>
      <c r="AL172" s="559" t="e">
        <f t="shared" si="205"/>
        <v>#VALUE!</v>
      </c>
      <c r="AM172" s="560"/>
      <c r="AN172" s="561" t="str">
        <f>IF(ISBLANK(A90),"円",AH136*AY172-P172*1000-Y172-AD172)</f>
        <v>円</v>
      </c>
      <c r="AO172" s="562"/>
      <c r="AP172" s="563"/>
      <c r="AQ172" s="559" t="e">
        <f t="shared" si="201"/>
        <v>#VALUE!</v>
      </c>
      <c r="AR172" s="560"/>
      <c r="AS172" s="551"/>
      <c r="AT172" s="552"/>
      <c r="AU172" s="553"/>
      <c r="AW172" s="86" t="str">
        <f>IF(ISBLANK(AW90),"",(AW90))</f>
        <v/>
      </c>
      <c r="AX172" s="76"/>
      <c r="AY172" s="88" t="str">
        <f>IFERROR(ROUNDDOWN((V91-AJ91)/V91,5),"")</f>
        <v/>
      </c>
      <c r="BA172" s="89" t="str">
        <f t="shared" si="206"/>
        <v>円</v>
      </c>
    </row>
    <row r="173" spans="1:53" ht="35.1" customHeight="1" x14ac:dyDescent="0.25">
      <c r="A173" s="81" t="str">
        <f>IF(ISBLANK(A92),"",(A92))</f>
        <v/>
      </c>
      <c r="B173" s="82">
        <f>IF(ISBLANK(B92),"",(B92))</f>
        <v>23</v>
      </c>
      <c r="C173" s="32"/>
      <c r="D173" s="554" t="str">
        <f>IF(ISERROR(ROUNDDOWN(AN137*AR93/100,0)),"円",ROUNDDOWN(AN137*AR93/100,0))</f>
        <v>円</v>
      </c>
      <c r="E173" s="554"/>
      <c r="F173" s="554"/>
      <c r="G173" s="554" t="str">
        <f t="shared" si="202"/>
        <v>円</v>
      </c>
      <c r="H173" s="554"/>
      <c r="I173" s="554"/>
      <c r="J173" s="554" t="str">
        <f>IF(ISBLANK(A92),"円",IF(P92&lt;5,ROUNDDOWN(D173*ROUNDDOWN(R92/5,0)/N93,0),"円"))</f>
        <v>円</v>
      </c>
      <c r="K173" s="554"/>
      <c r="L173" s="554"/>
      <c r="M173" s="555" t="str">
        <f>IF(ISBLANK(A92),"千円",IF(P92&lt;5,ROUNDDOWN(J173/1000,0),ROUNDDOWN(D173/1000,0)))</f>
        <v>千円</v>
      </c>
      <c r="N173" s="555"/>
      <c r="O173" s="555"/>
      <c r="P173" s="556" t="str">
        <f>IF(ISBLANK(A92),"千円",ROUNDDOWN(M173/2,1))</f>
        <v>千円</v>
      </c>
      <c r="Q173" s="556"/>
      <c r="R173" s="556"/>
      <c r="S173" s="544" t="str">
        <f>IF(ISBLANK(A92),"円",ROUNDDOWN($AN$32*F137-AE137,0))</f>
        <v>円</v>
      </c>
      <c r="T173" s="545"/>
      <c r="U173" s="546"/>
      <c r="V173" s="557" t="str">
        <f>IF(ISBLANK(A92),"円",ROUNDDOWN(S173-P173*1000,0))</f>
        <v>円</v>
      </c>
      <c r="W173" s="557"/>
      <c r="X173" s="557"/>
      <c r="Y173" s="558" t="str">
        <f>IF(ISBLANK(A92),"円",P173*1000)</f>
        <v>円</v>
      </c>
      <c r="Z173" s="558"/>
      <c r="AA173" s="558"/>
      <c r="AB173" s="559" t="e">
        <f t="shared" si="203"/>
        <v>#VALUE!</v>
      </c>
      <c r="AC173" s="560"/>
      <c r="AD173" s="558" t="str">
        <f>IF(ISBLANK(A92),"円",IF(AH137-AK137&gt;0,(AH137-AK137)*AY173,0))</f>
        <v>円</v>
      </c>
      <c r="AE173" s="558"/>
      <c r="AF173" s="558"/>
      <c r="AG173" s="559" t="e">
        <f t="shared" si="204"/>
        <v>#VALUE!</v>
      </c>
      <c r="AH173" s="560"/>
      <c r="AI173" s="558" t="str">
        <f>IF(ISBLANK(A92),"円",AH137-P173*1000-Y173-AD173-AN173)</f>
        <v>円</v>
      </c>
      <c r="AJ173" s="558"/>
      <c r="AK173" s="558"/>
      <c r="AL173" s="559" t="e">
        <f t="shared" si="205"/>
        <v>#VALUE!</v>
      </c>
      <c r="AM173" s="560"/>
      <c r="AN173" s="561" t="str">
        <f>IF(ISBLANK(A92),"円",AH137*AY173-P173*1000-Y173-AD173)</f>
        <v>円</v>
      </c>
      <c r="AO173" s="562"/>
      <c r="AP173" s="563"/>
      <c r="AQ173" s="559" t="e">
        <f t="shared" si="201"/>
        <v>#VALUE!</v>
      </c>
      <c r="AR173" s="560"/>
      <c r="AS173" s="551"/>
      <c r="AT173" s="552"/>
      <c r="AU173" s="553"/>
      <c r="AV173" s="34"/>
      <c r="AW173" s="86" t="str">
        <f>IF(ISBLANK(AW92),"",(AW92))</f>
        <v/>
      </c>
      <c r="AX173" s="76"/>
      <c r="AY173" s="88" t="str">
        <f>IFERROR(ROUNDDOWN((V93-AJ93)/V93,5),"")</f>
        <v/>
      </c>
      <c r="BA173" s="89" t="str">
        <f t="shared" si="206"/>
        <v>円</v>
      </c>
    </row>
    <row r="174" spans="1:53" ht="35.1" customHeight="1" x14ac:dyDescent="0.25">
      <c r="A174" s="81" t="str">
        <f>IF(ISBLANK(A94),"",(A94))</f>
        <v/>
      </c>
      <c r="B174" s="82">
        <f>IF(ISBLANK(B94),"",(B94))</f>
        <v>24</v>
      </c>
      <c r="C174" s="32"/>
      <c r="D174" s="554" t="str">
        <f>IF(ISERROR(ROUNDDOWN(AN138*AR95/100,0)),"円",ROUNDDOWN(AN138*AR95/100,0))</f>
        <v>円</v>
      </c>
      <c r="E174" s="554"/>
      <c r="F174" s="554"/>
      <c r="G174" s="554" t="str">
        <f t="shared" si="202"/>
        <v>円</v>
      </c>
      <c r="H174" s="554"/>
      <c r="I174" s="554"/>
      <c r="J174" s="554" t="str">
        <f>IF(ISBLANK(A94),"円",IF(P94&lt;5,ROUNDDOWN(D174*ROUNDDOWN(R94/5,0)/N95,0),"円"))</f>
        <v>円</v>
      </c>
      <c r="K174" s="554"/>
      <c r="L174" s="554"/>
      <c r="M174" s="555" t="str">
        <f>IF(ISBLANK(A94),"千円",IF(P94&lt;5,ROUNDDOWN(J174/1000,0),ROUNDDOWN(D174/1000,0)))</f>
        <v>千円</v>
      </c>
      <c r="N174" s="555"/>
      <c r="O174" s="555"/>
      <c r="P174" s="556" t="str">
        <f>IF(ISBLANK(A94),"千円",ROUNDDOWN(M174/2,1))</f>
        <v>千円</v>
      </c>
      <c r="Q174" s="556"/>
      <c r="R174" s="556"/>
      <c r="S174" s="544" t="str">
        <f>IF(ISBLANK(A94),"円",ROUNDDOWN($AN$32*F138-AE138,0))</f>
        <v>円</v>
      </c>
      <c r="T174" s="545"/>
      <c r="U174" s="546"/>
      <c r="V174" s="557" t="str">
        <f>IF(ISBLANK(A94),"円",ROUNDDOWN(S174-P174*1000,0))</f>
        <v>円</v>
      </c>
      <c r="W174" s="557"/>
      <c r="X174" s="557"/>
      <c r="Y174" s="558" t="str">
        <f>IF(ISBLANK(A94),"円",P174*1000)</f>
        <v>円</v>
      </c>
      <c r="Z174" s="558"/>
      <c r="AA174" s="558"/>
      <c r="AB174" s="559" t="e">
        <f t="shared" si="203"/>
        <v>#VALUE!</v>
      </c>
      <c r="AC174" s="560"/>
      <c r="AD174" s="558" t="str">
        <f>IF(ISBLANK(A94),"円",IF(AH138-AK138&gt;0,(AH138-AK138)*AY174,0))</f>
        <v>円</v>
      </c>
      <c r="AE174" s="558"/>
      <c r="AF174" s="558"/>
      <c r="AG174" s="559" t="e">
        <f t="shared" si="204"/>
        <v>#VALUE!</v>
      </c>
      <c r="AH174" s="560"/>
      <c r="AI174" s="558" t="str">
        <f>IF(ISBLANK(A94),"円",AH138-P174*1000-Y174-AD174-AN174)</f>
        <v>円</v>
      </c>
      <c r="AJ174" s="558"/>
      <c r="AK174" s="558"/>
      <c r="AL174" s="559" t="e">
        <f t="shared" si="205"/>
        <v>#VALUE!</v>
      </c>
      <c r="AM174" s="560"/>
      <c r="AN174" s="561" t="str">
        <f>IF(ISBLANK(A94),"円",AH138*AY174-P174*1000-Y174-AD174)</f>
        <v>円</v>
      </c>
      <c r="AO174" s="562"/>
      <c r="AP174" s="563"/>
      <c r="AQ174" s="559" t="e">
        <f t="shared" si="201"/>
        <v>#VALUE!</v>
      </c>
      <c r="AR174" s="560"/>
      <c r="AS174" s="551"/>
      <c r="AT174" s="552"/>
      <c r="AU174" s="553"/>
      <c r="AV174" s="34"/>
      <c r="AW174" s="86" t="str">
        <f>IF(ISBLANK(AW94),"",(AW94))</f>
        <v/>
      </c>
      <c r="AX174" s="76"/>
      <c r="AY174" s="88" t="str">
        <f>IFERROR(ROUNDDOWN((V95-AJ95)/V95,5),"")</f>
        <v/>
      </c>
      <c r="BA174" s="89" t="str">
        <f t="shared" si="206"/>
        <v>円</v>
      </c>
    </row>
    <row r="175" spans="1:53" ht="35.1" customHeight="1" x14ac:dyDescent="0.25">
      <c r="A175" s="81" t="str">
        <f>IF(ISBLANK(A96),"",(A96))</f>
        <v/>
      </c>
      <c r="B175" s="82">
        <f>IF(ISBLANK(B96),"",(B96))</f>
        <v>25</v>
      </c>
      <c r="C175" s="32"/>
      <c r="D175" s="554" t="str">
        <f>IF(ISERROR(ROUNDDOWN(AN139*AR97/100,0)),"円",ROUNDDOWN(AN139*AR97/100,0))</f>
        <v>円</v>
      </c>
      <c r="E175" s="554"/>
      <c r="F175" s="554"/>
      <c r="G175" s="554" t="str">
        <f t="shared" si="202"/>
        <v>円</v>
      </c>
      <c r="H175" s="554"/>
      <c r="I175" s="554"/>
      <c r="J175" s="554" t="str">
        <f>IF(ISBLANK(A96),"円",IF(P96&lt;5,ROUNDDOWN(D175*ROUNDDOWN(R96/5,0)/N97,0),"円"))</f>
        <v>円</v>
      </c>
      <c r="K175" s="554"/>
      <c r="L175" s="554"/>
      <c r="M175" s="555" t="str">
        <f>IF(ISBLANK(A96),"千円",IF(P96&lt;5,ROUNDDOWN(J175/1000,0),ROUNDDOWN(D175/1000,0)))</f>
        <v>千円</v>
      </c>
      <c r="N175" s="555"/>
      <c r="O175" s="555"/>
      <c r="P175" s="556" t="str">
        <f>IF(ISBLANK(A96),"千円",ROUNDDOWN(M175/2,1))</f>
        <v>千円</v>
      </c>
      <c r="Q175" s="556"/>
      <c r="R175" s="556"/>
      <c r="S175" s="544" t="str">
        <f>IF(ISBLANK(A96),"円",ROUNDDOWN($AN$32*F139-AE139,0))</f>
        <v>円</v>
      </c>
      <c r="T175" s="545"/>
      <c r="U175" s="546"/>
      <c r="V175" s="557" t="str">
        <f>IF(ISBLANK(A96),"円",ROUNDDOWN(S175-P175*1000,0))</f>
        <v>円</v>
      </c>
      <c r="W175" s="557"/>
      <c r="X175" s="557"/>
      <c r="Y175" s="558" t="str">
        <f>IF(ISBLANK(A96),"円",P175*1000)</f>
        <v>円</v>
      </c>
      <c r="Z175" s="558"/>
      <c r="AA175" s="558"/>
      <c r="AB175" s="559" t="e">
        <f t="shared" si="203"/>
        <v>#VALUE!</v>
      </c>
      <c r="AC175" s="560"/>
      <c r="AD175" s="558" t="str">
        <f>IF(ISBLANK(A96),"円",IF(AH139-AK139&gt;0,(AH139-AK139)*AY175,0))</f>
        <v>円</v>
      </c>
      <c r="AE175" s="558"/>
      <c r="AF175" s="558"/>
      <c r="AG175" s="559" t="e">
        <f t="shared" si="204"/>
        <v>#VALUE!</v>
      </c>
      <c r="AH175" s="560"/>
      <c r="AI175" s="558" t="str">
        <f>IF(ISBLANK(A96),"円",AH139-P175*1000-Y175-AD175-AN175)</f>
        <v>円</v>
      </c>
      <c r="AJ175" s="558"/>
      <c r="AK175" s="558"/>
      <c r="AL175" s="559" t="e">
        <f t="shared" si="205"/>
        <v>#VALUE!</v>
      </c>
      <c r="AM175" s="560"/>
      <c r="AN175" s="561" t="str">
        <f>IF(ISBLANK(A96),"円",AH139*AY175-P175*1000-Y175-AD175)</f>
        <v>円</v>
      </c>
      <c r="AO175" s="562"/>
      <c r="AP175" s="563"/>
      <c r="AQ175" s="559" t="e">
        <f t="shared" si="201"/>
        <v>#VALUE!</v>
      </c>
      <c r="AR175" s="560"/>
      <c r="AS175" s="551"/>
      <c r="AT175" s="552"/>
      <c r="AU175" s="553"/>
      <c r="AV175" s="34"/>
      <c r="AW175" s="86" t="str">
        <f>IF(ISBLANK(AW96),"",(AW96))</f>
        <v/>
      </c>
      <c r="AX175" s="76"/>
      <c r="AY175" s="88" t="str">
        <f>IFERROR(ROUNDDOWN((V97-AJ97)/V97,5),"")</f>
        <v/>
      </c>
      <c r="BA175" s="89" t="str">
        <f t="shared" si="206"/>
        <v>円</v>
      </c>
    </row>
    <row r="176" spans="1:53" ht="35.1" customHeight="1" x14ac:dyDescent="0.25">
      <c r="A176" s="81" t="str">
        <f>IF(ISBLANK(A98),"",(A98))</f>
        <v/>
      </c>
      <c r="B176" s="82">
        <f>IF(ISBLANK(B98),"",(B98))</f>
        <v>26</v>
      </c>
      <c r="C176" s="32"/>
      <c r="D176" s="554" t="str">
        <f>IF(ISERROR(ROUNDDOWN(AN140*AR99/100,0)),"円",ROUNDDOWN(AN140*AR99/100,0))</f>
        <v>円</v>
      </c>
      <c r="E176" s="554"/>
      <c r="F176" s="554"/>
      <c r="G176" s="554" t="str">
        <f t="shared" si="202"/>
        <v>円</v>
      </c>
      <c r="H176" s="554"/>
      <c r="I176" s="554"/>
      <c r="J176" s="554" t="str">
        <f>IF(ISBLANK(A98),"円",IF(P98&lt;5,ROUNDDOWN(D176*ROUNDDOWN(R98/5,0)/N99,0),"円"))</f>
        <v>円</v>
      </c>
      <c r="K176" s="554"/>
      <c r="L176" s="554"/>
      <c r="M176" s="555" t="str">
        <f>IF(ISBLANK(A98),"千円",IF(P98&lt;5,ROUNDDOWN(J176/1000,0),ROUNDDOWN(D176/1000,0)))</f>
        <v>千円</v>
      </c>
      <c r="N176" s="555"/>
      <c r="O176" s="555"/>
      <c r="P176" s="556" t="str">
        <f>IF(ISBLANK(A98),"千円",ROUNDDOWN(M176/2,1))</f>
        <v>千円</v>
      </c>
      <c r="Q176" s="556"/>
      <c r="R176" s="556"/>
      <c r="S176" s="544" t="str">
        <f>IF(ISBLANK(A98),"円",ROUNDDOWN($AN$32*F140-AE140,0))</f>
        <v>円</v>
      </c>
      <c r="T176" s="545"/>
      <c r="U176" s="546"/>
      <c r="V176" s="557" t="str">
        <f>IF(ISBLANK(A98),"円",ROUNDDOWN(S176-P176*1000,0))</f>
        <v>円</v>
      </c>
      <c r="W176" s="557"/>
      <c r="X176" s="557"/>
      <c r="Y176" s="558" t="str">
        <f>IF(ISBLANK(A98),"円",P176*1000)</f>
        <v>円</v>
      </c>
      <c r="Z176" s="558"/>
      <c r="AA176" s="558"/>
      <c r="AB176" s="559" t="e">
        <f t="shared" si="203"/>
        <v>#VALUE!</v>
      </c>
      <c r="AC176" s="560"/>
      <c r="AD176" s="558" t="str">
        <f>IF(ISBLANK(A98),"円",IF(AH140-AK140&gt;0,(AH140-AK140)*AY176,0))</f>
        <v>円</v>
      </c>
      <c r="AE176" s="558"/>
      <c r="AF176" s="558"/>
      <c r="AG176" s="559" t="e">
        <f t="shared" si="204"/>
        <v>#VALUE!</v>
      </c>
      <c r="AH176" s="560"/>
      <c r="AI176" s="558" t="str">
        <f>IF(ISBLANK(A98),"円",AH140-P176*1000-Y176-AD176-AN176)</f>
        <v>円</v>
      </c>
      <c r="AJ176" s="558"/>
      <c r="AK176" s="558"/>
      <c r="AL176" s="559" t="e">
        <f t="shared" si="205"/>
        <v>#VALUE!</v>
      </c>
      <c r="AM176" s="560"/>
      <c r="AN176" s="561" t="str">
        <f>IF(ISBLANK(A98),"円",AH140*AY176-P176*1000-Y176-AD176)</f>
        <v>円</v>
      </c>
      <c r="AO176" s="562"/>
      <c r="AP176" s="563"/>
      <c r="AQ176" s="559" t="e">
        <f t="shared" si="201"/>
        <v>#VALUE!</v>
      </c>
      <c r="AR176" s="560"/>
      <c r="AS176" s="551"/>
      <c r="AT176" s="552"/>
      <c r="AU176" s="553"/>
      <c r="AV176" s="34"/>
      <c r="AW176" s="86" t="str">
        <f>IF(ISBLANK(AW98),"",(AW98))</f>
        <v/>
      </c>
      <c r="AX176" s="76"/>
      <c r="AY176" s="88" t="str">
        <f>IFERROR(ROUNDDOWN((V99-AJ99)/V99,5),"")</f>
        <v/>
      </c>
      <c r="BA176" s="89" t="str">
        <f t="shared" si="206"/>
        <v>円</v>
      </c>
    </row>
    <row r="177" spans="1:53" ht="35.1" customHeight="1" x14ac:dyDescent="0.25">
      <c r="A177" s="81" t="str">
        <f>IF(ISBLANK(A100),"",(A100))</f>
        <v/>
      </c>
      <c r="B177" s="82">
        <f>IF(ISBLANK(B100),"",(B100))</f>
        <v>27</v>
      </c>
      <c r="C177" s="32"/>
      <c r="D177" s="554" t="str">
        <f>IF(ISERROR(ROUNDDOWN(AN141*AR101/100,0)),"円",ROUNDDOWN(AN141*AR101/100,0))</f>
        <v>円</v>
      </c>
      <c r="E177" s="554"/>
      <c r="F177" s="554"/>
      <c r="G177" s="554" t="str">
        <f t="shared" si="202"/>
        <v>円</v>
      </c>
      <c r="H177" s="554"/>
      <c r="I177" s="554"/>
      <c r="J177" s="554" t="str">
        <f>IF(ISBLANK(A100),"円",IF(P100&lt;5,ROUNDDOWN(D177*ROUNDDOWN(R100/5,0)/N101,0),"円"))</f>
        <v>円</v>
      </c>
      <c r="K177" s="554"/>
      <c r="L177" s="554"/>
      <c r="M177" s="555" t="str">
        <f>IF(ISBLANK(A100),"千円",IF(P100&lt;5,ROUNDDOWN(J177/1000,0),ROUNDDOWN(D177/1000,0)))</f>
        <v>千円</v>
      </c>
      <c r="N177" s="555"/>
      <c r="O177" s="555"/>
      <c r="P177" s="556" t="str">
        <f>IF(ISBLANK(A100),"千円",ROUNDDOWN(M177/2,1))</f>
        <v>千円</v>
      </c>
      <c r="Q177" s="556"/>
      <c r="R177" s="556"/>
      <c r="S177" s="544" t="str">
        <f>IF(ISBLANK(A100),"円",ROUNDDOWN($AN$32*F141-AE141,0))</f>
        <v>円</v>
      </c>
      <c r="T177" s="545"/>
      <c r="U177" s="546"/>
      <c r="V177" s="557" t="str">
        <f>IF(ISBLANK(A100),"円",ROUNDDOWN(S177-P177*1000,0))</f>
        <v>円</v>
      </c>
      <c r="W177" s="557"/>
      <c r="X177" s="557"/>
      <c r="Y177" s="558" t="str">
        <f>IF(ISBLANK(A100),"円",P177*1000)</f>
        <v>円</v>
      </c>
      <c r="Z177" s="558"/>
      <c r="AA177" s="558"/>
      <c r="AB177" s="559" t="e">
        <f t="shared" si="203"/>
        <v>#VALUE!</v>
      </c>
      <c r="AC177" s="560"/>
      <c r="AD177" s="558" t="str">
        <f>IF(ISBLANK(A100),"円",IF(AH141-AK141&gt;0,(AH141-AK141)*AY177,0))</f>
        <v>円</v>
      </c>
      <c r="AE177" s="558"/>
      <c r="AF177" s="558"/>
      <c r="AG177" s="559" t="e">
        <f t="shared" si="204"/>
        <v>#VALUE!</v>
      </c>
      <c r="AH177" s="560"/>
      <c r="AI177" s="558" t="str">
        <f>IF(ISBLANK(A100),"円",AH141-P177*1000-Y177-AD177-AN177)</f>
        <v>円</v>
      </c>
      <c r="AJ177" s="558"/>
      <c r="AK177" s="558"/>
      <c r="AL177" s="559" t="e">
        <f t="shared" si="205"/>
        <v>#VALUE!</v>
      </c>
      <c r="AM177" s="560"/>
      <c r="AN177" s="561" t="str">
        <f>IF(ISBLANK(A100),"円",AH141*AY177-P177*1000-Y177-AD177)</f>
        <v>円</v>
      </c>
      <c r="AO177" s="562"/>
      <c r="AP177" s="563"/>
      <c r="AQ177" s="559" t="e">
        <f t="shared" si="201"/>
        <v>#VALUE!</v>
      </c>
      <c r="AR177" s="560"/>
      <c r="AS177" s="551"/>
      <c r="AT177" s="552"/>
      <c r="AU177" s="553"/>
      <c r="AV177" s="34"/>
      <c r="AW177" s="86" t="str">
        <f>IF(ISBLANK(AW100),"",(AW100))</f>
        <v/>
      </c>
      <c r="AX177" s="76"/>
      <c r="AY177" s="88" t="str">
        <f>IFERROR(ROUNDDOWN((V101-AJ101)/V101,5),"")</f>
        <v/>
      </c>
      <c r="BA177" s="89" t="str">
        <f t="shared" si="206"/>
        <v>円</v>
      </c>
    </row>
    <row r="178" spans="1:53" ht="35.1" customHeight="1" x14ac:dyDescent="0.25">
      <c r="A178" s="81" t="str">
        <f>IF(ISBLANK(A102),"",(A102))</f>
        <v/>
      </c>
      <c r="B178" s="82">
        <f>IF(ISBLANK(B102),"",(B102))</f>
        <v>28</v>
      </c>
      <c r="C178" s="32"/>
      <c r="D178" s="554" t="str">
        <f>IF(ISERROR(ROUNDDOWN(AN142*AR103/100,0)),"円",ROUNDDOWN(AN142*AR103/100,0))</f>
        <v>円</v>
      </c>
      <c r="E178" s="554"/>
      <c r="F178" s="554"/>
      <c r="G178" s="554" t="str">
        <f t="shared" si="202"/>
        <v>円</v>
      </c>
      <c r="H178" s="554"/>
      <c r="I178" s="554"/>
      <c r="J178" s="554" t="str">
        <f>IF(ISBLANK(A102),"円",IF(P102&lt;5,ROUNDDOWN(D178*ROUNDDOWN(R102/5,0)/N103,0),"円"))</f>
        <v>円</v>
      </c>
      <c r="K178" s="554"/>
      <c r="L178" s="554"/>
      <c r="M178" s="555" t="str">
        <f>IF(ISBLANK(A102),"千円",IF(P102&lt;5,ROUNDDOWN(J178/1000,0),ROUNDDOWN(D178/1000,0)))</f>
        <v>千円</v>
      </c>
      <c r="N178" s="555"/>
      <c r="O178" s="555"/>
      <c r="P178" s="556" t="str">
        <f>IF(ISBLANK(A102),"千円",ROUNDDOWN(M178/2,1))</f>
        <v>千円</v>
      </c>
      <c r="Q178" s="556"/>
      <c r="R178" s="556"/>
      <c r="S178" s="544" t="str">
        <f>IF(ISBLANK(A102),"円",ROUNDDOWN($AN$32*F142-AE142,0))</f>
        <v>円</v>
      </c>
      <c r="T178" s="545"/>
      <c r="U178" s="546"/>
      <c r="V178" s="557" t="str">
        <f>IF(ISBLANK(A102),"円",ROUNDDOWN(S178-P178*1000,0))</f>
        <v>円</v>
      </c>
      <c r="W178" s="557"/>
      <c r="X178" s="557"/>
      <c r="Y178" s="558" t="str">
        <f>IF(ISBLANK(A102),"円",P178*1000)</f>
        <v>円</v>
      </c>
      <c r="Z178" s="558"/>
      <c r="AA178" s="558"/>
      <c r="AB178" s="559" t="e">
        <f t="shared" si="203"/>
        <v>#VALUE!</v>
      </c>
      <c r="AC178" s="560"/>
      <c r="AD178" s="558" t="str">
        <f>IF(ISBLANK(A102),"円",IF(AH142-AK142&gt;0,(AH142-AK142)*AY178,0))</f>
        <v>円</v>
      </c>
      <c r="AE178" s="558"/>
      <c r="AF178" s="558"/>
      <c r="AG178" s="559" t="e">
        <f t="shared" si="204"/>
        <v>#VALUE!</v>
      </c>
      <c r="AH178" s="560"/>
      <c r="AI178" s="558" t="str">
        <f>IF(ISBLANK(A102),"円",AH142-P178*1000-Y178-AD178-AN178)</f>
        <v>円</v>
      </c>
      <c r="AJ178" s="558"/>
      <c r="AK178" s="558"/>
      <c r="AL178" s="559" t="e">
        <f t="shared" si="205"/>
        <v>#VALUE!</v>
      </c>
      <c r="AM178" s="560"/>
      <c r="AN178" s="561" t="str">
        <f>IF(ISBLANK(A102),"円",AH142*AY178-P178*1000-Y178-AD178)</f>
        <v>円</v>
      </c>
      <c r="AO178" s="562"/>
      <c r="AP178" s="563"/>
      <c r="AQ178" s="559" t="e">
        <f t="shared" si="201"/>
        <v>#VALUE!</v>
      </c>
      <c r="AR178" s="560"/>
      <c r="AS178" s="551"/>
      <c r="AT178" s="552"/>
      <c r="AU178" s="553"/>
      <c r="AW178" s="86" t="str">
        <f>IF(ISBLANK(AW102),"",(AW102))</f>
        <v/>
      </c>
      <c r="AX178" s="76"/>
      <c r="AY178" s="88" t="str">
        <f>IFERROR(ROUNDDOWN((V103-AJ103)/V103,5),"")</f>
        <v/>
      </c>
      <c r="BA178" s="89" t="str">
        <f t="shared" si="206"/>
        <v>円</v>
      </c>
    </row>
    <row r="179" spans="1:53" ht="35.1" customHeight="1" x14ac:dyDescent="0.25">
      <c r="A179" s="81" t="str">
        <f>IF(ISBLANK(A104),"",(A104))</f>
        <v/>
      </c>
      <c r="B179" s="82">
        <f>IF(ISBLANK(B104),"",(B104))</f>
        <v>29</v>
      </c>
      <c r="C179" s="32"/>
      <c r="D179" s="554" t="str">
        <f>IF(ISERROR(ROUNDDOWN(AN143*AR105/100,0)),"円",ROUNDDOWN(AN143*AR105/100,0))</f>
        <v>円</v>
      </c>
      <c r="E179" s="554"/>
      <c r="F179" s="554"/>
      <c r="G179" s="554" t="str">
        <f t="shared" si="202"/>
        <v>円</v>
      </c>
      <c r="H179" s="554"/>
      <c r="I179" s="554"/>
      <c r="J179" s="554" t="str">
        <f>IF(ISBLANK(A104),"円",IF(P104&lt;5,ROUNDDOWN(D179*ROUNDDOWN(R104/5,0)/N105,0),"円"))</f>
        <v>円</v>
      </c>
      <c r="K179" s="554"/>
      <c r="L179" s="554"/>
      <c r="M179" s="555" t="str">
        <f>IF(ISBLANK(A104),"千円",IF(P104&lt;5,ROUNDDOWN(J179/1000,0),ROUNDDOWN(D179/1000,0)))</f>
        <v>千円</v>
      </c>
      <c r="N179" s="555"/>
      <c r="O179" s="555"/>
      <c r="P179" s="556" t="str">
        <f>IF(ISBLANK(A104),"千円",ROUNDDOWN(M179/2,1))</f>
        <v>千円</v>
      </c>
      <c r="Q179" s="556"/>
      <c r="R179" s="556"/>
      <c r="S179" s="544" t="str">
        <f>IF(ISBLANK(A104),"円",ROUNDDOWN($AN$32*F143-AE143,0))</f>
        <v>円</v>
      </c>
      <c r="T179" s="545"/>
      <c r="U179" s="546"/>
      <c r="V179" s="557" t="str">
        <f>IF(ISBLANK(A104),"円",ROUNDDOWN(S179-P179*1000,0))</f>
        <v>円</v>
      </c>
      <c r="W179" s="557"/>
      <c r="X179" s="557"/>
      <c r="Y179" s="558" t="str">
        <f>IF(ISBLANK(A104),"円",P179*1000)</f>
        <v>円</v>
      </c>
      <c r="Z179" s="558"/>
      <c r="AA179" s="558"/>
      <c r="AB179" s="559" t="e">
        <f t="shared" si="203"/>
        <v>#VALUE!</v>
      </c>
      <c r="AC179" s="560"/>
      <c r="AD179" s="558" t="str">
        <f>IF(ISBLANK(A104),"円",IF(AH143-AK143&gt;0,(AH143-AK143)*AY179,0))</f>
        <v>円</v>
      </c>
      <c r="AE179" s="558"/>
      <c r="AF179" s="558"/>
      <c r="AG179" s="559" t="e">
        <f t="shared" si="204"/>
        <v>#VALUE!</v>
      </c>
      <c r="AH179" s="560"/>
      <c r="AI179" s="558" t="str">
        <f>IF(ISBLANK(A104),"円",AH143-P179*1000-Y179-AD179-AN179)</f>
        <v>円</v>
      </c>
      <c r="AJ179" s="558"/>
      <c r="AK179" s="558"/>
      <c r="AL179" s="559" t="e">
        <f t="shared" si="205"/>
        <v>#VALUE!</v>
      </c>
      <c r="AM179" s="560"/>
      <c r="AN179" s="561" t="str">
        <f>IF(ISBLANK(A104),"円",AH143*AY179-P179*1000-Y179-AD179)</f>
        <v>円</v>
      </c>
      <c r="AO179" s="562"/>
      <c r="AP179" s="563"/>
      <c r="AQ179" s="559" t="e">
        <f t="shared" si="201"/>
        <v>#VALUE!</v>
      </c>
      <c r="AR179" s="560"/>
      <c r="AS179" s="551"/>
      <c r="AT179" s="552"/>
      <c r="AU179" s="553"/>
      <c r="AW179" s="86" t="str">
        <f>IF(ISBLANK(AW104),"",(AW104))</f>
        <v/>
      </c>
      <c r="AX179" s="76"/>
      <c r="AY179" s="88" t="str">
        <f>IFERROR(ROUNDDOWN((V105-AJ105)/V105,5),"")</f>
        <v/>
      </c>
      <c r="BA179" s="89" t="str">
        <f t="shared" si="206"/>
        <v>円</v>
      </c>
    </row>
    <row r="180" spans="1:53" ht="35.1" customHeight="1" thickBot="1" x14ac:dyDescent="0.3">
      <c r="A180" s="83" t="str">
        <f>IF(ISBLANK(A106),"",(A106))</f>
        <v/>
      </c>
      <c r="B180" s="84">
        <f>IF(ISBLANK(B106),"",(B106))</f>
        <v>30</v>
      </c>
      <c r="C180" s="48"/>
      <c r="D180" s="554" t="str">
        <f>IF(ISERROR(ROUNDDOWN(AN144*AR107/100,0)),"円",ROUNDDOWN(AN144*AR107/100,0))</f>
        <v>円</v>
      </c>
      <c r="E180" s="554"/>
      <c r="F180" s="554"/>
      <c r="G180" s="554" t="str">
        <f t="shared" si="202"/>
        <v>円</v>
      </c>
      <c r="H180" s="554"/>
      <c r="I180" s="554"/>
      <c r="J180" s="554" t="str">
        <f>IF(ISBLANK(A106),"円",IF(P106&lt;5,ROUNDDOWN(D180*ROUNDDOWN(R106/5,0)/N107,0),"円"))</f>
        <v>円</v>
      </c>
      <c r="K180" s="554"/>
      <c r="L180" s="554"/>
      <c r="M180" s="555" t="str">
        <f>IF(ISBLANK(A106),"千円",IF(P106&lt;5,ROUNDDOWN(J180/1000,0),ROUNDDOWN(D180/1000,0)))</f>
        <v>千円</v>
      </c>
      <c r="N180" s="555"/>
      <c r="O180" s="555"/>
      <c r="P180" s="556" t="str">
        <f>IF(ISBLANK(A106),"千円",ROUNDDOWN(M180/2,1))</f>
        <v>千円</v>
      </c>
      <c r="Q180" s="556"/>
      <c r="R180" s="556"/>
      <c r="S180" s="544" t="str">
        <f>IF(ISBLANK(A106),"円",ROUNDDOWN($AN$32*F144-AE144,0))</f>
        <v>円</v>
      </c>
      <c r="T180" s="545"/>
      <c r="U180" s="546"/>
      <c r="V180" s="557" t="str">
        <f>IF(ISBLANK(A106),"円",ROUNDDOWN(S180-P180*1000,0))</f>
        <v>円</v>
      </c>
      <c r="W180" s="557"/>
      <c r="X180" s="557"/>
      <c r="Y180" s="558" t="str">
        <f>IF(ISBLANK(A106),"円",P180*1000)</f>
        <v>円</v>
      </c>
      <c r="Z180" s="558"/>
      <c r="AA180" s="558"/>
      <c r="AB180" s="564" t="e">
        <f t="shared" si="203"/>
        <v>#VALUE!</v>
      </c>
      <c r="AC180" s="565"/>
      <c r="AD180" s="558" t="str">
        <f>IF(ISBLANK(A106),"円",IF(AH144-AK144&gt;0,(AH144-AK144)*AY180,0))</f>
        <v>円</v>
      </c>
      <c r="AE180" s="558"/>
      <c r="AF180" s="558"/>
      <c r="AG180" s="564" t="e">
        <f t="shared" si="204"/>
        <v>#VALUE!</v>
      </c>
      <c r="AH180" s="565"/>
      <c r="AI180" s="558" t="str">
        <f>IF(ISBLANK(A106),"円",AH144-P180*1000-Y180-AD180-AN180)</f>
        <v>円</v>
      </c>
      <c r="AJ180" s="558"/>
      <c r="AK180" s="558"/>
      <c r="AL180" s="569" t="e">
        <f t="shared" si="205"/>
        <v>#VALUE!</v>
      </c>
      <c r="AM180" s="570"/>
      <c r="AN180" s="561" t="str">
        <f>IF(ISBLANK(A106),"円",AH144*AY180-P180*1000-Y180-AD180)</f>
        <v>円</v>
      </c>
      <c r="AO180" s="562"/>
      <c r="AP180" s="563"/>
      <c r="AQ180" s="559" t="e">
        <f t="shared" si="201"/>
        <v>#VALUE!</v>
      </c>
      <c r="AR180" s="560"/>
      <c r="AS180" s="566"/>
      <c r="AT180" s="567"/>
      <c r="AU180" s="568"/>
      <c r="AW180" s="87" t="str">
        <f>IF(ISBLANK(AW106),"",(AW106))</f>
        <v/>
      </c>
      <c r="AX180" s="76"/>
      <c r="AY180" s="88" t="str">
        <f>IFERROR(ROUNDDOWN((V107-AJ107)/V107,5),"")</f>
        <v/>
      </c>
      <c r="BA180" s="89" t="str">
        <f t="shared" si="206"/>
        <v>円</v>
      </c>
    </row>
    <row r="181" spans="1:53" ht="35.1" customHeight="1" thickTop="1" thickBot="1" x14ac:dyDescent="0.3">
      <c r="A181" s="467" t="s">
        <v>1</v>
      </c>
      <c r="B181" s="468"/>
      <c r="C181" s="469"/>
      <c r="D181" s="225">
        <f>IF(ISERROR(D151),"円",SUM(D151:F180))</f>
        <v>0</v>
      </c>
      <c r="E181" s="225"/>
      <c r="F181" s="225"/>
      <c r="G181" s="225">
        <f>IF(ISERROR(G151),"円",SUM(G151:I180))</f>
        <v>0</v>
      </c>
      <c r="H181" s="225"/>
      <c r="I181" s="225"/>
      <c r="J181" s="225">
        <f>IF(ISERROR(J151),"円",SUM(J151:L180))</f>
        <v>0</v>
      </c>
      <c r="K181" s="225"/>
      <c r="L181" s="225"/>
      <c r="M181" s="232" t="str">
        <f>IF(ISERROR(M151),"千円",SUM(M151:N180))</f>
        <v>千円</v>
      </c>
      <c r="N181" s="232"/>
      <c r="O181" s="232"/>
      <c r="P181" s="232" t="str">
        <f>IF(ISERROR(P151),"千円",ROUNDDOWN(SUM(P151:Q180),0))</f>
        <v>千円</v>
      </c>
      <c r="Q181" s="232"/>
      <c r="R181" s="232"/>
      <c r="S181" s="188" t="str">
        <f>IF(ISERROR(S151),"円",SUM(S151:U180))</f>
        <v>円</v>
      </c>
      <c r="T181" s="189"/>
      <c r="U181" s="190"/>
      <c r="V181" s="338" t="str">
        <f>IF(ISERROR(V151),"円",SUM(V151:W180))</f>
        <v>円</v>
      </c>
      <c r="W181" s="338"/>
      <c r="X181" s="338"/>
      <c r="Y181" s="338" t="str">
        <f>IF(ISERROR(Y151),"円",SUM(Y151:Z180))</f>
        <v>円</v>
      </c>
      <c r="Z181" s="338"/>
      <c r="AA181" s="338"/>
      <c r="AB181" s="191" t="e">
        <f>Y181/V181</f>
        <v>#VALUE!</v>
      </c>
      <c r="AC181" s="192"/>
      <c r="AD181" s="338" t="str">
        <f>IF(ISERROR(AD151),"円",SUM(AD151:AE180))</f>
        <v>円</v>
      </c>
      <c r="AE181" s="338"/>
      <c r="AF181" s="338"/>
      <c r="AG181" s="191" t="e">
        <f t="shared" si="204"/>
        <v>#VALUE!</v>
      </c>
      <c r="AH181" s="192"/>
      <c r="AI181" s="338" t="str">
        <f>IF(ISERROR(AI151),"円",SUM(AI151:AJ180))</f>
        <v>円</v>
      </c>
      <c r="AJ181" s="338"/>
      <c r="AK181" s="338"/>
      <c r="AL181" s="334" t="e">
        <f>AI181/AD181</f>
        <v>#VALUE!</v>
      </c>
      <c r="AM181" s="335"/>
      <c r="AN181" s="338" t="str">
        <f>IF(ISERROR(AN151),"円",SUM(AN151:AO180))</f>
        <v>円</v>
      </c>
      <c r="AO181" s="338"/>
      <c r="AP181" s="338"/>
      <c r="AQ181" s="334" t="e">
        <f>AN181/V181</f>
        <v>#VALUE!</v>
      </c>
      <c r="AR181" s="335"/>
      <c r="AS181" s="330"/>
      <c r="AT181" s="331"/>
      <c r="AU181" s="332"/>
      <c r="AW181" s="35"/>
      <c r="AX181" s="35"/>
    </row>
    <row r="182" spans="1:53" ht="13.5" customHeight="1" x14ac:dyDescent="0.25">
      <c r="A182" s="333"/>
      <c r="B182" s="333"/>
      <c r="C182" s="333"/>
      <c r="D182" s="333"/>
      <c r="E182" s="333"/>
      <c r="F182" s="333"/>
      <c r="G182" s="333"/>
      <c r="H182" s="333"/>
      <c r="I182" s="333"/>
      <c r="J182" s="333"/>
      <c r="K182" s="333"/>
      <c r="L182" s="333"/>
      <c r="M182" s="333"/>
      <c r="N182" s="333"/>
      <c r="O182" s="333"/>
      <c r="P182" s="333"/>
      <c r="Q182" s="333"/>
      <c r="R182" s="333"/>
      <c r="S182" s="333"/>
      <c r="T182" s="333"/>
      <c r="U182" s="333"/>
      <c r="V182" s="333"/>
      <c r="W182" s="333"/>
      <c r="X182" s="333"/>
      <c r="Y182" s="333"/>
      <c r="Z182" s="333"/>
      <c r="AA182" s="333"/>
    </row>
    <row r="183" spans="1:53" x14ac:dyDescent="0.25">
      <c r="A183" s="34"/>
      <c r="B183" s="34"/>
      <c r="C183" s="34"/>
      <c r="D183" s="34"/>
      <c r="E183" s="34"/>
      <c r="F183" s="34"/>
      <c r="G183" s="34"/>
      <c r="H183" s="34"/>
      <c r="I183" s="34"/>
      <c r="J183" s="34"/>
      <c r="K183" s="34"/>
      <c r="L183" s="34"/>
      <c r="M183" s="34"/>
      <c r="N183" s="34"/>
      <c r="O183" s="34"/>
      <c r="P183" s="34"/>
      <c r="Q183" s="34"/>
      <c r="R183" s="34"/>
      <c r="S183" s="34"/>
      <c r="T183" s="34"/>
      <c r="U183" s="34"/>
      <c r="V183" s="34"/>
      <c r="W183" s="34"/>
      <c r="X183" s="34"/>
      <c r="Y183" s="34"/>
      <c r="Z183" s="34"/>
      <c r="AA183" s="34"/>
      <c r="AB183" s="34"/>
      <c r="AC183" s="34"/>
      <c r="AD183" s="34"/>
      <c r="AE183" s="34"/>
    </row>
    <row r="184" spans="1:53" s="34" customFormat="1" ht="13.5" customHeight="1" x14ac:dyDescent="0.25">
      <c r="A184" s="186" t="s">
        <v>11</v>
      </c>
      <c r="B184" s="186"/>
      <c r="C184" s="186"/>
      <c r="D184" s="186"/>
      <c r="E184" s="186"/>
      <c r="F184" s="186"/>
      <c r="G184" s="186"/>
      <c r="H184" s="186"/>
      <c r="I184" s="186"/>
      <c r="J184" s="186"/>
      <c r="K184" s="186"/>
      <c r="L184" s="186"/>
      <c r="M184" s="186"/>
      <c r="N184" s="186"/>
      <c r="O184" s="186"/>
      <c r="P184" s="186"/>
      <c r="Q184" s="186"/>
      <c r="R184" s="186"/>
      <c r="S184" s="186"/>
      <c r="T184" s="186"/>
      <c r="U184" s="186"/>
      <c r="V184" s="186"/>
      <c r="W184" s="186"/>
      <c r="X184" s="186"/>
      <c r="Y184" s="186"/>
      <c r="Z184" s="186"/>
      <c r="AA184" s="186"/>
      <c r="AB184" s="186"/>
      <c r="AC184" s="186"/>
      <c r="AD184" s="186"/>
      <c r="AE184" s="186"/>
      <c r="AF184" s="186"/>
      <c r="AG184" s="186"/>
      <c r="AH184" s="186"/>
      <c r="AI184" s="186"/>
      <c r="AJ184" s="186"/>
      <c r="AK184" s="186"/>
      <c r="AL184" s="186"/>
      <c r="AM184" s="186"/>
      <c r="AN184" s="186"/>
      <c r="AV184"/>
      <c r="AY184"/>
    </row>
    <row r="185" spans="1:53" s="34" customFormat="1" ht="25.5" customHeight="1" x14ac:dyDescent="0.25">
      <c r="A185" s="186" t="s">
        <v>144</v>
      </c>
      <c r="B185" s="186"/>
      <c r="C185" s="186"/>
      <c r="D185" s="186"/>
      <c r="E185" s="186"/>
      <c r="F185" s="186"/>
      <c r="G185" s="186"/>
      <c r="H185" s="186"/>
      <c r="I185" s="186"/>
      <c r="J185" s="186"/>
      <c r="K185" s="186"/>
      <c r="L185" s="186"/>
      <c r="M185" s="186"/>
      <c r="N185" s="186"/>
      <c r="O185" s="186"/>
      <c r="P185" s="186"/>
      <c r="Q185" s="186"/>
      <c r="R185" s="186"/>
      <c r="S185" s="186"/>
      <c r="T185" s="186"/>
      <c r="U185" s="186"/>
      <c r="V185" s="186"/>
      <c r="W185" s="186"/>
      <c r="X185" s="186"/>
      <c r="Y185" s="186"/>
      <c r="Z185" s="186"/>
      <c r="AA185" s="186"/>
      <c r="AB185" s="186"/>
      <c r="AC185" s="186"/>
      <c r="AD185" s="186"/>
      <c r="AE185" s="186"/>
      <c r="AF185" s="186"/>
      <c r="AG185" s="186"/>
      <c r="AH185" s="186"/>
      <c r="AI185" s="186"/>
      <c r="AJ185" s="186"/>
      <c r="AK185" s="186"/>
      <c r="AL185" s="186"/>
      <c r="AM185" s="186"/>
      <c r="AN185" s="186"/>
      <c r="AO185" s="186"/>
      <c r="AP185" s="186"/>
      <c r="AV185"/>
      <c r="AY185"/>
    </row>
    <row r="186" spans="1:53" s="34" customFormat="1" ht="25.5" customHeight="1" x14ac:dyDescent="0.25">
      <c r="A186" s="186" t="s">
        <v>145</v>
      </c>
      <c r="B186" s="186"/>
      <c r="C186" s="186"/>
      <c r="D186" s="186"/>
      <c r="E186" s="186"/>
      <c r="F186" s="186"/>
      <c r="G186" s="186"/>
      <c r="H186" s="186"/>
      <c r="I186" s="186"/>
      <c r="J186" s="186"/>
      <c r="K186" s="186"/>
      <c r="L186" s="186"/>
      <c r="M186" s="186"/>
      <c r="N186" s="186"/>
      <c r="O186" s="186"/>
      <c r="P186" s="186"/>
      <c r="Q186" s="186"/>
      <c r="R186" s="186"/>
      <c r="S186" s="186"/>
      <c r="T186" s="186"/>
      <c r="U186" s="186"/>
      <c r="V186" s="186"/>
      <c r="W186" s="186"/>
      <c r="X186" s="186"/>
      <c r="Y186" s="186"/>
      <c r="Z186" s="186"/>
      <c r="AA186" s="186"/>
      <c r="AB186" s="186"/>
      <c r="AC186" s="186"/>
      <c r="AD186" s="186"/>
      <c r="AE186" s="186"/>
      <c r="AF186" s="186"/>
      <c r="AG186" s="186"/>
      <c r="AH186" s="186"/>
      <c r="AI186" s="186"/>
      <c r="AJ186" s="186"/>
      <c r="AK186" s="186"/>
      <c r="AL186" s="186"/>
      <c r="AM186" s="186"/>
      <c r="AN186" s="186"/>
      <c r="AO186" s="186"/>
      <c r="AP186" s="186"/>
      <c r="AV186"/>
      <c r="AY186"/>
    </row>
    <row r="187" spans="1:53" s="34" customFormat="1" ht="25.5" customHeight="1" x14ac:dyDescent="0.25">
      <c r="A187" s="186" t="s">
        <v>146</v>
      </c>
      <c r="B187" s="186"/>
      <c r="C187" s="186"/>
      <c r="D187" s="186"/>
      <c r="E187" s="186"/>
      <c r="F187" s="186"/>
      <c r="G187" s="186"/>
      <c r="H187" s="186"/>
      <c r="I187" s="186"/>
      <c r="J187" s="186"/>
      <c r="K187" s="186"/>
      <c r="L187" s="186"/>
      <c r="M187" s="186"/>
      <c r="N187" s="186"/>
      <c r="O187" s="186"/>
      <c r="P187" s="186"/>
      <c r="Q187" s="186"/>
      <c r="R187" s="186"/>
      <c r="S187" s="186"/>
      <c r="T187" s="186"/>
      <c r="U187" s="186"/>
      <c r="V187" s="186"/>
      <c r="W187" s="186"/>
      <c r="X187" s="186"/>
      <c r="Y187" s="186"/>
      <c r="Z187" s="186"/>
      <c r="AA187" s="186"/>
      <c r="AB187" s="186"/>
      <c r="AC187" s="186"/>
      <c r="AD187" s="186"/>
      <c r="AE187" s="186"/>
      <c r="AF187" s="186"/>
      <c r="AG187" s="186"/>
      <c r="AH187" s="186"/>
      <c r="AI187" s="186"/>
      <c r="AJ187" s="186"/>
      <c r="AK187" s="186"/>
      <c r="AL187" s="186"/>
      <c r="AM187" s="186"/>
      <c r="AN187" s="186"/>
      <c r="AO187" s="186"/>
      <c r="AP187" s="186"/>
      <c r="AV187"/>
      <c r="AY187"/>
    </row>
    <row r="188" spans="1:53" s="34" customFormat="1" ht="24.75" customHeight="1" x14ac:dyDescent="0.25">
      <c r="A188" s="186" t="s">
        <v>147</v>
      </c>
      <c r="B188" s="186"/>
      <c r="C188" s="186"/>
      <c r="D188" s="186"/>
      <c r="E188" s="186"/>
      <c r="F188" s="186"/>
      <c r="G188" s="186"/>
      <c r="H188" s="186"/>
      <c r="I188" s="186"/>
      <c r="J188" s="186"/>
      <c r="K188" s="186"/>
      <c r="L188" s="186"/>
      <c r="M188" s="186"/>
      <c r="N188" s="186"/>
      <c r="O188" s="186"/>
      <c r="P188" s="186"/>
      <c r="Q188" s="186"/>
      <c r="R188" s="186"/>
      <c r="S188" s="186"/>
      <c r="T188" s="186"/>
      <c r="U188" s="186"/>
      <c r="V188" s="186"/>
      <c r="W188" s="186"/>
      <c r="X188" s="186"/>
      <c r="Y188" s="186"/>
      <c r="Z188" s="186"/>
      <c r="AA188" s="186"/>
      <c r="AB188" s="186"/>
      <c r="AC188" s="186"/>
      <c r="AD188" s="186"/>
      <c r="AE188" s="186"/>
      <c r="AF188" s="186"/>
      <c r="AG188" s="186"/>
      <c r="AH188" s="186"/>
      <c r="AI188" s="186"/>
      <c r="AJ188" s="186"/>
      <c r="AK188" s="186"/>
      <c r="AL188" s="186"/>
      <c r="AM188" s="186"/>
      <c r="AN188" s="186"/>
      <c r="AO188" s="186"/>
      <c r="AP188" s="186"/>
      <c r="AV188"/>
      <c r="AY188"/>
    </row>
    <row r="189" spans="1:53" s="34" customFormat="1" ht="12.75" customHeight="1" x14ac:dyDescent="0.25">
      <c r="A189" s="186" t="s">
        <v>148</v>
      </c>
      <c r="B189" s="186"/>
      <c r="C189" s="186"/>
      <c r="D189" s="186"/>
      <c r="E189" s="186"/>
      <c r="F189" s="186"/>
      <c r="G189" s="186"/>
      <c r="H189" s="186"/>
      <c r="I189" s="186"/>
      <c r="J189" s="186"/>
      <c r="K189" s="186"/>
      <c r="L189" s="186"/>
      <c r="M189" s="186"/>
      <c r="N189" s="186"/>
      <c r="O189" s="186"/>
      <c r="P189" s="186"/>
      <c r="Q189" s="186"/>
      <c r="R189" s="186"/>
      <c r="S189" s="186"/>
      <c r="T189" s="186"/>
      <c r="U189" s="186"/>
      <c r="V189" s="186"/>
      <c r="W189" s="186"/>
      <c r="X189" s="186"/>
      <c r="Y189" s="186"/>
      <c r="Z189" s="186"/>
      <c r="AA189" s="186"/>
      <c r="AB189" s="186"/>
      <c r="AC189" s="186"/>
      <c r="AD189" s="186"/>
      <c r="AE189" s="186"/>
      <c r="AF189" s="186"/>
      <c r="AG189" s="186"/>
      <c r="AH189" s="186"/>
      <c r="AI189" s="186"/>
      <c r="AJ189" s="186"/>
      <c r="AK189" s="186"/>
      <c r="AL189" s="186"/>
      <c r="AM189" s="186"/>
      <c r="AN189" s="186"/>
      <c r="AO189" s="186"/>
      <c r="AP189" s="186"/>
      <c r="AV189"/>
      <c r="AY189"/>
    </row>
    <row r="190" spans="1:53" s="34" customFormat="1" ht="13.5" customHeight="1" x14ac:dyDescent="0.25">
      <c r="A190" s="186" t="s">
        <v>149</v>
      </c>
      <c r="B190" s="186"/>
      <c r="C190" s="186"/>
      <c r="D190" s="186"/>
      <c r="E190" s="186"/>
      <c r="F190" s="186"/>
      <c r="G190" s="186"/>
      <c r="H190" s="186"/>
      <c r="I190" s="186"/>
      <c r="J190" s="186"/>
      <c r="K190" s="186"/>
      <c r="L190" s="186"/>
      <c r="M190" s="186"/>
      <c r="N190" s="186"/>
      <c r="O190" s="186"/>
      <c r="P190" s="186"/>
      <c r="Q190" s="186"/>
      <c r="R190" s="186"/>
      <c r="S190" s="186"/>
      <c r="T190" s="186"/>
      <c r="U190" s="186"/>
      <c r="V190" s="186"/>
      <c r="W190" s="186"/>
      <c r="X190" s="186"/>
      <c r="Y190" s="186"/>
      <c r="Z190" s="186"/>
      <c r="AA190" s="186"/>
      <c r="AB190" s="186"/>
      <c r="AC190" s="186"/>
      <c r="AD190" s="186"/>
      <c r="AE190" s="186"/>
      <c r="AF190" s="186"/>
      <c r="AG190" s="186"/>
      <c r="AH190" s="186"/>
      <c r="AI190" s="186"/>
      <c r="AJ190" s="186"/>
      <c r="AK190" s="186"/>
      <c r="AL190" s="186"/>
      <c r="AM190" s="186"/>
      <c r="AN190" s="186"/>
      <c r="AO190" s="186"/>
      <c r="AP190" s="186"/>
      <c r="AV190"/>
      <c r="AY190"/>
    </row>
    <row r="191" spans="1:53" s="34" customFormat="1" ht="25.5" customHeight="1" x14ac:dyDescent="0.25">
      <c r="A191" s="186" t="s">
        <v>150</v>
      </c>
      <c r="B191" s="186"/>
      <c r="C191" s="186"/>
      <c r="D191" s="186"/>
      <c r="E191" s="186"/>
      <c r="F191" s="186"/>
      <c r="G191" s="186"/>
      <c r="H191" s="186"/>
      <c r="I191" s="186"/>
      <c r="J191" s="186"/>
      <c r="K191" s="186"/>
      <c r="L191" s="186"/>
      <c r="M191" s="186"/>
      <c r="N191" s="186"/>
      <c r="O191" s="186"/>
      <c r="P191" s="186"/>
      <c r="Q191" s="186"/>
      <c r="R191" s="186"/>
      <c r="S191" s="186"/>
      <c r="T191" s="186"/>
      <c r="U191" s="186"/>
      <c r="V191" s="186"/>
      <c r="W191" s="186"/>
      <c r="X191" s="186"/>
      <c r="Y191" s="186"/>
      <c r="Z191" s="186"/>
      <c r="AA191" s="186"/>
      <c r="AB191" s="186"/>
      <c r="AC191" s="186"/>
      <c r="AD191" s="186"/>
      <c r="AE191" s="186"/>
      <c r="AF191" s="186"/>
      <c r="AG191" s="186"/>
      <c r="AH191" s="186"/>
      <c r="AI191" s="186"/>
      <c r="AJ191" s="186"/>
      <c r="AK191" s="186"/>
      <c r="AL191" s="186"/>
      <c r="AM191" s="186"/>
      <c r="AN191" s="186"/>
      <c r="AO191" s="186"/>
      <c r="AP191" s="186"/>
      <c r="AV191"/>
      <c r="AY191"/>
    </row>
    <row r="192" spans="1:53" ht="15.95" customHeight="1" x14ac:dyDescent="0.25">
      <c r="A192" s="193" t="s">
        <v>167</v>
      </c>
      <c r="B192" s="193"/>
      <c r="C192" s="193"/>
      <c r="D192" s="193"/>
      <c r="E192" s="193"/>
      <c r="F192" s="193"/>
      <c r="G192" s="193"/>
      <c r="H192" s="193"/>
      <c r="I192" s="193"/>
      <c r="J192" s="193"/>
      <c r="K192" s="193"/>
      <c r="L192" s="193"/>
      <c r="M192" s="193"/>
      <c r="N192" s="193"/>
      <c r="O192" s="193"/>
      <c r="P192" s="193"/>
      <c r="Q192" s="193"/>
      <c r="R192" s="193"/>
      <c r="S192" s="193"/>
      <c r="T192" s="193"/>
      <c r="U192" s="193"/>
      <c r="V192" s="193"/>
      <c r="W192" s="193"/>
      <c r="X192" s="193"/>
      <c r="Y192" s="193"/>
      <c r="Z192" s="193"/>
      <c r="AA192" s="193"/>
      <c r="AB192" s="193"/>
      <c r="AC192" s="193"/>
      <c r="AD192" s="193"/>
      <c r="AE192" s="193"/>
      <c r="AF192" s="193"/>
      <c r="AG192" s="193"/>
      <c r="AH192" s="193"/>
      <c r="AI192" s="193"/>
      <c r="AJ192" s="193"/>
      <c r="AK192" s="193"/>
      <c r="AL192" s="193"/>
      <c r="AM192" s="193"/>
      <c r="AN192" s="193"/>
      <c r="AO192" s="193"/>
      <c r="AP192" s="193"/>
    </row>
    <row r="193" spans="1:51" s="34" customFormat="1" ht="25.5" customHeight="1" x14ac:dyDescent="0.25">
      <c r="A193" s="186" t="s">
        <v>151</v>
      </c>
      <c r="B193" s="186"/>
      <c r="C193" s="186"/>
      <c r="D193" s="186"/>
      <c r="E193" s="186"/>
      <c r="F193" s="186"/>
      <c r="G193" s="186"/>
      <c r="H193" s="186"/>
      <c r="I193" s="186"/>
      <c r="J193" s="186"/>
      <c r="K193" s="186"/>
      <c r="L193" s="186"/>
      <c r="M193" s="186"/>
      <c r="N193" s="186"/>
      <c r="O193" s="186"/>
      <c r="P193" s="186"/>
      <c r="Q193" s="186"/>
      <c r="R193" s="186"/>
      <c r="S193" s="186"/>
      <c r="T193" s="186"/>
      <c r="U193" s="186"/>
      <c r="V193" s="186"/>
      <c r="W193" s="186"/>
      <c r="X193" s="186"/>
      <c r="Y193" s="186"/>
      <c r="Z193" s="186"/>
      <c r="AA193" s="186"/>
      <c r="AB193" s="186"/>
      <c r="AC193" s="186"/>
      <c r="AD193" s="186"/>
      <c r="AE193" s="186"/>
      <c r="AF193" s="186"/>
      <c r="AG193" s="186"/>
      <c r="AH193" s="186"/>
      <c r="AI193" s="186"/>
      <c r="AJ193" s="186"/>
      <c r="AK193" s="186"/>
      <c r="AL193" s="186"/>
      <c r="AM193" s="186"/>
      <c r="AN193" s="186"/>
      <c r="AO193" s="186"/>
      <c r="AP193" s="186"/>
      <c r="AV193"/>
      <c r="AY193"/>
    </row>
    <row r="194" spans="1:51" s="34" customFormat="1" ht="37.5" customHeight="1" x14ac:dyDescent="0.25">
      <c r="A194" s="186" t="s">
        <v>152</v>
      </c>
      <c r="B194" s="186"/>
      <c r="C194" s="186"/>
      <c r="D194" s="186"/>
      <c r="E194" s="186"/>
      <c r="F194" s="186"/>
      <c r="G194" s="186"/>
      <c r="H194" s="186"/>
      <c r="I194" s="186"/>
      <c r="J194" s="186"/>
      <c r="K194" s="186"/>
      <c r="L194" s="186"/>
      <c r="M194" s="186"/>
      <c r="N194" s="186"/>
      <c r="O194" s="186"/>
      <c r="P194" s="186"/>
      <c r="Q194" s="186"/>
      <c r="R194" s="186"/>
      <c r="S194" s="186"/>
      <c r="T194" s="186"/>
      <c r="U194" s="186"/>
      <c r="V194" s="186"/>
      <c r="W194" s="186"/>
      <c r="X194" s="186"/>
      <c r="Y194" s="186"/>
      <c r="Z194" s="186"/>
      <c r="AA194" s="186"/>
      <c r="AB194" s="186"/>
      <c r="AC194" s="186"/>
      <c r="AD194" s="186"/>
      <c r="AE194" s="186"/>
      <c r="AF194" s="186"/>
      <c r="AG194" s="186"/>
      <c r="AH194" s="186"/>
      <c r="AI194" s="186"/>
      <c r="AJ194" s="186"/>
      <c r="AK194" s="186"/>
      <c r="AL194" s="186"/>
      <c r="AM194" s="186"/>
      <c r="AN194" s="186"/>
      <c r="AO194" s="186"/>
      <c r="AP194" s="186"/>
      <c r="AV194"/>
      <c r="AY194"/>
    </row>
    <row r="195" spans="1:51" s="34" customFormat="1" ht="21.75" customHeight="1" x14ac:dyDescent="0.25">
      <c r="A195" s="186" t="s">
        <v>153</v>
      </c>
      <c r="B195" s="186"/>
      <c r="C195" s="186"/>
      <c r="D195" s="186"/>
      <c r="E195" s="186"/>
      <c r="F195" s="186"/>
      <c r="G195" s="186"/>
      <c r="H195" s="186"/>
      <c r="I195" s="186"/>
      <c r="J195" s="186"/>
      <c r="K195" s="186"/>
      <c r="L195" s="186"/>
      <c r="M195" s="186"/>
      <c r="N195" s="186"/>
      <c r="O195" s="186"/>
      <c r="P195" s="186"/>
      <c r="Q195" s="186"/>
      <c r="R195" s="186"/>
      <c r="S195" s="186"/>
      <c r="T195" s="186"/>
      <c r="U195" s="186"/>
      <c r="V195" s="186"/>
      <c r="W195" s="186"/>
      <c r="X195" s="186"/>
      <c r="Y195" s="186"/>
      <c r="Z195" s="186"/>
      <c r="AA195" s="186"/>
      <c r="AB195" s="186"/>
      <c r="AC195" s="186"/>
      <c r="AD195" s="186"/>
      <c r="AE195" s="186"/>
      <c r="AF195" s="186"/>
      <c r="AG195" s="186"/>
      <c r="AH195" s="186"/>
      <c r="AI195" s="186"/>
      <c r="AJ195" s="186"/>
      <c r="AK195" s="186"/>
      <c r="AL195" s="186"/>
      <c r="AM195" s="186"/>
      <c r="AN195" s="186"/>
      <c r="AO195" s="186"/>
      <c r="AP195" s="186"/>
      <c r="AV195"/>
      <c r="AY195"/>
    </row>
    <row r="196" spans="1:51" s="34" customFormat="1" ht="30" customHeight="1" x14ac:dyDescent="0.25">
      <c r="A196" s="186" t="s">
        <v>154</v>
      </c>
      <c r="B196" s="186"/>
      <c r="C196" s="186"/>
      <c r="D196" s="186"/>
      <c r="E196" s="186"/>
      <c r="F196" s="186"/>
      <c r="G196" s="186"/>
      <c r="H196" s="186"/>
      <c r="I196" s="186"/>
      <c r="J196" s="186"/>
      <c r="K196" s="186"/>
      <c r="L196" s="186"/>
      <c r="M196" s="186"/>
      <c r="N196" s="186"/>
      <c r="O196" s="186"/>
      <c r="P196" s="186"/>
      <c r="Q196" s="186"/>
      <c r="R196" s="186"/>
      <c r="S196" s="186"/>
      <c r="T196" s="186"/>
      <c r="U196" s="186"/>
      <c r="V196" s="186"/>
      <c r="W196" s="186"/>
      <c r="X196" s="186"/>
      <c r="Y196" s="186"/>
      <c r="Z196" s="186"/>
      <c r="AA196" s="186"/>
      <c r="AB196" s="186"/>
      <c r="AC196" s="186"/>
      <c r="AD196" s="186"/>
      <c r="AE196" s="186"/>
      <c r="AF196" s="186"/>
      <c r="AG196" s="186"/>
      <c r="AH196" s="186"/>
      <c r="AI196" s="186"/>
      <c r="AJ196" s="186"/>
      <c r="AK196" s="186"/>
      <c r="AL196" s="186"/>
      <c r="AM196" s="186"/>
      <c r="AN196" s="186"/>
      <c r="AO196" s="186"/>
      <c r="AP196" s="186"/>
      <c r="AV196"/>
      <c r="AY196"/>
    </row>
    <row r="197" spans="1:51" s="34" customFormat="1" ht="13.5" customHeight="1" x14ac:dyDescent="0.25">
      <c r="A197" s="186" t="s">
        <v>155</v>
      </c>
      <c r="B197" s="186"/>
      <c r="C197" s="186"/>
      <c r="D197" s="186"/>
      <c r="E197" s="186"/>
      <c r="F197" s="186"/>
      <c r="G197" s="186"/>
      <c r="H197" s="186"/>
      <c r="I197" s="186"/>
      <c r="J197" s="186"/>
      <c r="K197" s="186"/>
      <c r="L197" s="186"/>
      <c r="M197" s="186"/>
      <c r="N197" s="186"/>
      <c r="O197" s="186"/>
      <c r="P197" s="186"/>
      <c r="Q197" s="186"/>
      <c r="R197" s="186"/>
      <c r="S197" s="186"/>
      <c r="T197" s="186"/>
      <c r="U197" s="186"/>
      <c r="V197" s="186"/>
      <c r="W197" s="186"/>
      <c r="X197" s="186"/>
      <c r="Y197" s="186"/>
      <c r="Z197" s="186"/>
      <c r="AA197" s="186"/>
      <c r="AB197" s="186"/>
      <c r="AC197" s="186"/>
      <c r="AD197" s="186"/>
      <c r="AE197" s="186"/>
      <c r="AF197" s="186"/>
      <c r="AG197" s="186"/>
      <c r="AH197" s="186"/>
      <c r="AI197" s="186"/>
      <c r="AJ197" s="186"/>
      <c r="AK197" s="186"/>
      <c r="AL197" s="186"/>
      <c r="AM197" s="186"/>
      <c r="AN197" s="186"/>
      <c r="AO197" s="186"/>
      <c r="AP197" s="186"/>
      <c r="AV197"/>
      <c r="AY197"/>
    </row>
    <row r="198" spans="1:51" s="34" customFormat="1" ht="30" customHeight="1" x14ac:dyDescent="0.25">
      <c r="A198" s="186" t="s">
        <v>156</v>
      </c>
      <c r="B198" s="186"/>
      <c r="C198" s="186"/>
      <c r="D198" s="186"/>
      <c r="E198" s="186"/>
      <c r="F198" s="186"/>
      <c r="G198" s="186"/>
      <c r="H198" s="186"/>
      <c r="I198" s="186"/>
      <c r="J198" s="186"/>
      <c r="K198" s="186"/>
      <c r="L198" s="186"/>
      <c r="M198" s="186"/>
      <c r="N198" s="186"/>
      <c r="O198" s="186"/>
      <c r="P198" s="186"/>
      <c r="Q198" s="186"/>
      <c r="R198" s="186"/>
      <c r="S198" s="186"/>
      <c r="T198" s="186"/>
      <c r="U198" s="186"/>
      <c r="V198" s="186"/>
      <c r="W198" s="186"/>
      <c r="X198" s="186"/>
      <c r="Y198" s="186"/>
      <c r="Z198" s="186"/>
      <c r="AA198" s="186"/>
      <c r="AB198" s="186"/>
      <c r="AC198" s="186"/>
      <c r="AD198" s="186"/>
      <c r="AE198" s="186"/>
      <c r="AF198" s="186"/>
      <c r="AG198" s="186"/>
      <c r="AH198" s="186"/>
      <c r="AI198" s="186"/>
      <c r="AJ198" s="186"/>
      <c r="AK198" s="186"/>
      <c r="AL198" s="186"/>
      <c r="AM198" s="186"/>
      <c r="AN198" s="186"/>
      <c r="AO198" s="186"/>
      <c r="AP198" s="186"/>
      <c r="AV198"/>
      <c r="AY198"/>
    </row>
    <row r="199" spans="1:51" s="34" customFormat="1" ht="13.5" customHeight="1" x14ac:dyDescent="0.25">
      <c r="A199" s="186" t="s">
        <v>157</v>
      </c>
      <c r="B199" s="186"/>
      <c r="C199" s="186"/>
      <c r="D199" s="186"/>
      <c r="E199" s="186"/>
      <c r="F199" s="186"/>
      <c r="G199" s="186"/>
      <c r="H199" s="186"/>
      <c r="I199" s="186"/>
      <c r="J199" s="186"/>
      <c r="K199" s="186"/>
      <c r="L199" s="186"/>
      <c r="M199" s="186"/>
      <c r="N199" s="186"/>
      <c r="O199" s="186"/>
      <c r="P199" s="186"/>
      <c r="Q199" s="186"/>
      <c r="R199" s="186"/>
      <c r="S199" s="186"/>
      <c r="T199" s="186"/>
      <c r="U199" s="186"/>
      <c r="V199" s="186"/>
      <c r="W199" s="186"/>
      <c r="X199" s="186"/>
      <c r="Y199" s="186"/>
      <c r="Z199" s="186"/>
      <c r="AA199" s="186"/>
      <c r="AB199" s="186"/>
      <c r="AC199" s="186"/>
      <c r="AD199" s="186"/>
      <c r="AE199" s="186"/>
      <c r="AF199" s="186"/>
      <c r="AG199" s="186"/>
      <c r="AH199" s="186"/>
      <c r="AI199" s="186"/>
      <c r="AJ199" s="186"/>
      <c r="AK199" s="186"/>
      <c r="AL199" s="186"/>
      <c r="AM199" s="186"/>
      <c r="AN199" s="186"/>
      <c r="AO199" s="186"/>
      <c r="AP199" s="186"/>
      <c r="AV199"/>
      <c r="AY199"/>
    </row>
    <row r="200" spans="1:51" s="34" customFormat="1" ht="25.5" customHeight="1" x14ac:dyDescent="0.25">
      <c r="A200" s="186" t="s">
        <v>158</v>
      </c>
      <c r="B200" s="186"/>
      <c r="C200" s="186"/>
      <c r="D200" s="186"/>
      <c r="E200" s="186"/>
      <c r="F200" s="186"/>
      <c r="G200" s="186"/>
      <c r="H200" s="186"/>
      <c r="I200" s="186"/>
      <c r="J200" s="186"/>
      <c r="K200" s="186"/>
      <c r="L200" s="186"/>
      <c r="M200" s="186"/>
      <c r="N200" s="186"/>
      <c r="O200" s="186"/>
      <c r="P200" s="186"/>
      <c r="Q200" s="186"/>
      <c r="R200" s="186"/>
      <c r="S200" s="186"/>
      <c r="T200" s="186"/>
      <c r="U200" s="186"/>
      <c r="V200" s="186"/>
      <c r="W200" s="186"/>
      <c r="X200" s="186"/>
      <c r="Y200" s="186"/>
      <c r="Z200" s="186"/>
      <c r="AA200" s="186"/>
      <c r="AB200" s="186"/>
      <c r="AC200" s="186"/>
      <c r="AD200" s="186"/>
      <c r="AE200" s="186"/>
      <c r="AF200" s="186"/>
      <c r="AG200" s="186"/>
      <c r="AH200" s="186"/>
      <c r="AI200" s="186"/>
      <c r="AJ200" s="186"/>
      <c r="AK200" s="186"/>
      <c r="AL200" s="186"/>
      <c r="AM200" s="186"/>
      <c r="AN200" s="186"/>
      <c r="AO200" s="186"/>
      <c r="AP200" s="186"/>
      <c r="AV200"/>
      <c r="AY200"/>
    </row>
    <row r="201" spans="1:51" s="34" customFormat="1" ht="37.5" customHeight="1" x14ac:dyDescent="0.25">
      <c r="A201" s="186" t="s">
        <v>159</v>
      </c>
      <c r="B201" s="186"/>
      <c r="C201" s="186"/>
      <c r="D201" s="186"/>
      <c r="E201" s="186"/>
      <c r="F201" s="186"/>
      <c r="G201" s="186"/>
      <c r="H201" s="186"/>
      <c r="I201" s="186"/>
      <c r="J201" s="186"/>
      <c r="K201" s="186"/>
      <c r="L201" s="186"/>
      <c r="M201" s="186"/>
      <c r="N201" s="186"/>
      <c r="O201" s="186"/>
      <c r="P201" s="186"/>
      <c r="Q201" s="186"/>
      <c r="R201" s="186"/>
      <c r="S201" s="186"/>
      <c r="T201" s="186"/>
      <c r="U201" s="186"/>
      <c r="V201" s="186"/>
      <c r="W201" s="186"/>
      <c r="X201" s="186"/>
      <c r="Y201" s="186"/>
      <c r="Z201" s="186"/>
      <c r="AA201" s="186"/>
      <c r="AB201" s="186"/>
      <c r="AC201" s="186"/>
      <c r="AD201" s="186"/>
      <c r="AE201" s="186"/>
      <c r="AF201" s="186"/>
      <c r="AG201" s="186"/>
      <c r="AH201" s="186"/>
      <c r="AI201" s="186"/>
      <c r="AJ201" s="186"/>
      <c r="AK201" s="186"/>
      <c r="AL201" s="186"/>
      <c r="AM201" s="186"/>
      <c r="AN201" s="186"/>
      <c r="AO201" s="186"/>
      <c r="AP201" s="186"/>
      <c r="AV201"/>
      <c r="AY201"/>
    </row>
    <row r="202" spans="1:51" s="34" customFormat="1" ht="45" customHeight="1" x14ac:dyDescent="0.25">
      <c r="A202" s="186" t="s">
        <v>160</v>
      </c>
      <c r="B202" s="186"/>
      <c r="C202" s="186"/>
      <c r="D202" s="186"/>
      <c r="E202" s="186"/>
      <c r="F202" s="186"/>
      <c r="G202" s="186"/>
      <c r="H202" s="186"/>
      <c r="I202" s="186"/>
      <c r="J202" s="186"/>
      <c r="K202" s="186"/>
      <c r="L202" s="186"/>
      <c r="M202" s="186"/>
      <c r="N202" s="186"/>
      <c r="O202" s="186"/>
      <c r="P202" s="186"/>
      <c r="Q202" s="186"/>
      <c r="R202" s="186"/>
      <c r="S202" s="186"/>
      <c r="T202" s="186"/>
      <c r="U202" s="186"/>
      <c r="V202" s="186"/>
      <c r="W202" s="186"/>
      <c r="X202" s="186"/>
      <c r="Y202" s="186"/>
      <c r="Z202" s="186"/>
      <c r="AA202" s="186"/>
      <c r="AB202" s="186"/>
      <c r="AC202" s="186"/>
      <c r="AD202" s="186"/>
      <c r="AE202" s="186"/>
      <c r="AF202" s="186"/>
      <c r="AG202" s="186"/>
      <c r="AH202" s="186"/>
      <c r="AI202" s="186"/>
      <c r="AJ202" s="186"/>
      <c r="AK202" s="186"/>
      <c r="AL202" s="186"/>
      <c r="AM202" s="186"/>
      <c r="AN202" s="186"/>
      <c r="AO202" s="186"/>
      <c r="AP202" s="186"/>
      <c r="AV202"/>
      <c r="AY202"/>
    </row>
    <row r="203" spans="1:51" s="34" customFormat="1" ht="13.5" customHeight="1" x14ac:dyDescent="0.25">
      <c r="A203" s="186" t="s">
        <v>161</v>
      </c>
      <c r="B203" s="186"/>
      <c r="C203" s="186"/>
      <c r="D203" s="186"/>
      <c r="E203" s="186"/>
      <c r="F203" s="186"/>
      <c r="G203" s="186"/>
      <c r="H203" s="186"/>
      <c r="I203" s="186"/>
      <c r="J203" s="186"/>
      <c r="K203" s="186"/>
      <c r="L203" s="186"/>
      <c r="M203" s="186"/>
      <c r="N203" s="186"/>
      <c r="O203" s="186"/>
      <c r="P203" s="186"/>
      <c r="Q203" s="186"/>
      <c r="R203" s="186"/>
      <c r="S203" s="186"/>
      <c r="T203" s="186"/>
      <c r="U203" s="186"/>
      <c r="V203" s="186"/>
      <c r="W203" s="186"/>
      <c r="X203" s="186"/>
      <c r="Y203" s="186"/>
      <c r="Z203" s="186"/>
      <c r="AA203" s="186"/>
      <c r="AB203" s="186"/>
      <c r="AC203" s="186"/>
      <c r="AD203" s="186"/>
      <c r="AE203" s="186"/>
      <c r="AF203" s="186"/>
      <c r="AG203" s="186"/>
      <c r="AH203" s="186"/>
      <c r="AI203" s="186"/>
      <c r="AJ203" s="186"/>
      <c r="AK203" s="186"/>
      <c r="AL203" s="186"/>
      <c r="AM203" s="186"/>
      <c r="AN203" s="186"/>
      <c r="AO203" s="186"/>
      <c r="AP203" s="186"/>
      <c r="AV203"/>
      <c r="AY203"/>
    </row>
    <row r="204" spans="1:51" s="34" customFormat="1" ht="13.5" customHeight="1" x14ac:dyDescent="0.25">
      <c r="A204" s="186" t="s">
        <v>162</v>
      </c>
      <c r="B204" s="186"/>
      <c r="C204" s="186"/>
      <c r="D204" s="186"/>
      <c r="E204" s="186"/>
      <c r="F204" s="186"/>
      <c r="G204" s="186"/>
      <c r="H204" s="186"/>
      <c r="I204" s="186"/>
      <c r="J204" s="186"/>
      <c r="K204" s="186"/>
      <c r="L204" s="186"/>
      <c r="M204" s="186"/>
      <c r="N204" s="186"/>
      <c r="O204" s="186"/>
      <c r="P204" s="186"/>
      <c r="Q204" s="186"/>
      <c r="R204" s="186"/>
      <c r="S204" s="186"/>
      <c r="T204" s="186"/>
      <c r="U204" s="186"/>
      <c r="V204" s="186"/>
      <c r="W204" s="186"/>
      <c r="X204" s="186"/>
      <c r="Y204" s="186"/>
      <c r="Z204" s="186"/>
      <c r="AA204" s="186"/>
      <c r="AB204" s="186"/>
      <c r="AC204" s="186"/>
      <c r="AD204" s="186"/>
      <c r="AE204" s="186"/>
      <c r="AF204" s="186"/>
      <c r="AG204" s="186"/>
      <c r="AH204" s="186"/>
      <c r="AI204" s="186"/>
      <c r="AJ204" s="186"/>
      <c r="AK204" s="186"/>
      <c r="AL204" s="186"/>
      <c r="AM204" s="186"/>
      <c r="AN204" s="186"/>
      <c r="AO204" s="186"/>
      <c r="AP204" s="186"/>
      <c r="AV204"/>
      <c r="AY204"/>
    </row>
    <row r="205" spans="1:51" ht="24.75" customHeight="1" x14ac:dyDescent="0.25">
      <c r="A205" s="194" t="s">
        <v>166</v>
      </c>
      <c r="B205" s="194"/>
      <c r="C205" s="194"/>
      <c r="D205" s="194"/>
      <c r="E205" s="194"/>
      <c r="F205" s="194"/>
      <c r="G205" s="194"/>
      <c r="H205" s="194"/>
      <c r="I205" s="194"/>
      <c r="J205" s="194"/>
      <c r="K205" s="194"/>
      <c r="L205" s="194"/>
      <c r="M205" s="194"/>
      <c r="N205" s="194"/>
      <c r="O205" s="194"/>
      <c r="P205" s="194"/>
      <c r="Q205" s="194"/>
      <c r="R205" s="194"/>
      <c r="S205" s="194"/>
      <c r="T205" s="194"/>
      <c r="U205" s="194"/>
      <c r="V205" s="194"/>
      <c r="W205" s="194"/>
      <c r="X205" s="194"/>
      <c r="Y205" s="194"/>
      <c r="Z205" s="194"/>
      <c r="AA205" s="194"/>
      <c r="AB205" s="194"/>
      <c r="AC205" s="194"/>
      <c r="AD205" s="194"/>
      <c r="AE205" s="194"/>
      <c r="AF205" s="194"/>
      <c r="AG205" s="194"/>
      <c r="AH205" s="194"/>
      <c r="AI205" s="194"/>
      <c r="AJ205" s="194"/>
      <c r="AK205" s="194"/>
      <c r="AL205" s="194"/>
      <c r="AM205" s="194"/>
      <c r="AN205" s="194"/>
      <c r="AO205" s="194"/>
      <c r="AP205" s="194"/>
      <c r="AQ205" s="71"/>
    </row>
    <row r="206" spans="1:51" s="34" customFormat="1" ht="15.75" customHeight="1" x14ac:dyDescent="0.25">
      <c r="A206" s="186"/>
      <c r="B206" s="186"/>
      <c r="C206" s="186"/>
      <c r="D206" s="186"/>
      <c r="E206" s="186"/>
      <c r="F206" s="186"/>
      <c r="G206" s="186"/>
      <c r="H206" s="186"/>
      <c r="I206" s="186"/>
      <c r="J206" s="186"/>
      <c r="K206" s="186"/>
      <c r="L206" s="186"/>
      <c r="M206" s="186"/>
      <c r="N206" s="186"/>
      <c r="O206" s="186"/>
      <c r="P206" s="186"/>
      <c r="Q206" s="186"/>
      <c r="R206" s="186"/>
      <c r="S206" s="186"/>
      <c r="T206" s="186"/>
      <c r="U206" s="186"/>
      <c r="V206" s="186"/>
      <c r="W206" s="186"/>
      <c r="X206" s="186"/>
      <c r="Y206" s="186"/>
      <c r="Z206" s="186"/>
      <c r="AA206" s="186"/>
      <c r="AB206" s="186"/>
      <c r="AC206" s="186"/>
      <c r="AD206" s="186"/>
      <c r="AE206" s="186"/>
      <c r="AF206" s="186"/>
      <c r="AG206" s="186"/>
      <c r="AH206" s="186"/>
      <c r="AI206" s="186"/>
      <c r="AJ206" s="186"/>
      <c r="AK206" s="186"/>
      <c r="AL206" s="186"/>
      <c r="AM206" s="186"/>
      <c r="AN206" s="186"/>
      <c r="AO206" s="186"/>
      <c r="AP206" s="186"/>
      <c r="AV206"/>
      <c r="AY206"/>
    </row>
    <row r="207" spans="1:51" s="34" customFormat="1" ht="13.5" customHeight="1" x14ac:dyDescent="0.25">
      <c r="A207" s="186" t="s">
        <v>82</v>
      </c>
      <c r="B207" s="186"/>
      <c r="C207" s="186"/>
      <c r="D207" s="186"/>
      <c r="E207" s="186"/>
      <c r="F207" s="186"/>
      <c r="G207" s="186"/>
      <c r="H207" s="186"/>
      <c r="I207" s="186"/>
      <c r="J207" s="186"/>
      <c r="K207" s="186"/>
      <c r="L207" s="186"/>
      <c r="M207" s="186"/>
      <c r="N207" s="186"/>
      <c r="O207" s="186"/>
      <c r="P207" s="186"/>
      <c r="Q207" s="186"/>
      <c r="R207" s="186"/>
      <c r="S207" s="186"/>
      <c r="T207" s="186"/>
      <c r="U207" s="186"/>
      <c r="V207" s="186"/>
      <c r="W207" s="186"/>
      <c r="X207" s="186"/>
      <c r="Y207" s="186"/>
      <c r="Z207" s="186"/>
      <c r="AA207" s="186"/>
      <c r="AB207" s="186"/>
      <c r="AC207" s="186"/>
      <c r="AD207" s="186"/>
      <c r="AE207" s="186"/>
      <c r="AF207" s="186"/>
      <c r="AG207" s="186"/>
      <c r="AH207" s="186"/>
      <c r="AI207" s="186"/>
      <c r="AJ207" s="186"/>
      <c r="AK207" s="186"/>
      <c r="AL207" s="186"/>
      <c r="AM207" s="186"/>
      <c r="AN207" s="186"/>
      <c r="AO207" s="186"/>
      <c r="AP207" s="186"/>
      <c r="AV207"/>
      <c r="AY207"/>
    </row>
    <row r="208" spans="1:51" s="34" customFormat="1" ht="43.5" customHeight="1" x14ac:dyDescent="0.25">
      <c r="A208" s="186" t="s">
        <v>163</v>
      </c>
      <c r="B208" s="186"/>
      <c r="C208" s="186"/>
      <c r="D208" s="186"/>
      <c r="E208" s="186"/>
      <c r="F208" s="186"/>
      <c r="G208" s="186"/>
      <c r="H208" s="186"/>
      <c r="I208" s="186"/>
      <c r="J208" s="186"/>
      <c r="K208" s="186"/>
      <c r="L208" s="186"/>
      <c r="M208" s="186"/>
      <c r="N208" s="186"/>
      <c r="O208" s="186"/>
      <c r="P208" s="186"/>
      <c r="Q208" s="186"/>
      <c r="R208" s="186"/>
      <c r="S208" s="186"/>
      <c r="T208" s="186"/>
      <c r="U208" s="186"/>
      <c r="V208" s="186"/>
      <c r="W208" s="186"/>
      <c r="X208" s="186"/>
      <c r="Y208" s="186"/>
      <c r="Z208" s="186"/>
      <c r="AA208" s="186"/>
      <c r="AB208" s="186"/>
      <c r="AC208" s="186"/>
      <c r="AD208" s="186"/>
      <c r="AE208" s="186"/>
      <c r="AF208" s="186"/>
      <c r="AG208" s="186"/>
      <c r="AH208" s="186"/>
      <c r="AI208" s="186"/>
      <c r="AJ208" s="186"/>
      <c r="AK208" s="186"/>
      <c r="AL208" s="186"/>
      <c r="AM208" s="186"/>
      <c r="AN208" s="186"/>
      <c r="AO208" s="186"/>
      <c r="AP208" s="186"/>
      <c r="AV208"/>
      <c r="AY208"/>
    </row>
    <row r="209" spans="1:51" s="34" customFormat="1" ht="33.75" customHeight="1" x14ac:dyDescent="0.25">
      <c r="A209" s="186" t="s">
        <v>164</v>
      </c>
      <c r="B209" s="186"/>
      <c r="C209" s="186"/>
      <c r="D209" s="186"/>
      <c r="E209" s="186"/>
      <c r="F209" s="186"/>
      <c r="G209" s="186"/>
      <c r="H209" s="186"/>
      <c r="I209" s="186"/>
      <c r="J209" s="186"/>
      <c r="K209" s="186"/>
      <c r="L209" s="186"/>
      <c r="M209" s="186"/>
      <c r="N209" s="186"/>
      <c r="O209" s="186"/>
      <c r="P209" s="186"/>
      <c r="Q209" s="186"/>
      <c r="R209" s="186"/>
      <c r="S209" s="186"/>
      <c r="T209" s="186"/>
      <c r="U209" s="186"/>
      <c r="V209" s="186"/>
      <c r="W209" s="186"/>
      <c r="X209" s="186"/>
      <c r="Y209" s="186"/>
      <c r="Z209" s="186"/>
      <c r="AA209" s="186"/>
      <c r="AB209" s="186"/>
      <c r="AC209" s="186"/>
      <c r="AD209" s="186"/>
      <c r="AE209" s="186"/>
      <c r="AF209" s="186"/>
      <c r="AG209" s="186"/>
      <c r="AH209" s="186"/>
      <c r="AI209" s="186"/>
      <c r="AJ209" s="186"/>
      <c r="AK209" s="186"/>
      <c r="AL209" s="186"/>
      <c r="AM209" s="186"/>
      <c r="AN209" s="186"/>
      <c r="AO209" s="186"/>
      <c r="AP209" s="186"/>
      <c r="AV209"/>
      <c r="AY209"/>
    </row>
    <row r="210" spans="1:51" s="34" customFormat="1" ht="20.25" customHeight="1" x14ac:dyDescent="0.25">
      <c r="A210" s="187" t="s">
        <v>165</v>
      </c>
      <c r="B210" s="187"/>
      <c r="C210" s="187"/>
      <c r="D210" s="187"/>
      <c r="E210" s="187"/>
      <c r="F210" s="187"/>
      <c r="G210" s="187"/>
      <c r="H210" s="187"/>
      <c r="I210" s="187"/>
      <c r="J210" s="187"/>
      <c r="K210" s="187"/>
      <c r="L210" s="187"/>
      <c r="M210" s="187"/>
      <c r="N210" s="187"/>
      <c r="O210" s="187"/>
      <c r="P210" s="187"/>
      <c r="Q210" s="187"/>
      <c r="R210" s="187"/>
      <c r="S210" s="187"/>
      <c r="T210" s="187"/>
      <c r="U210" s="187"/>
      <c r="V210" s="187"/>
      <c r="W210" s="187"/>
      <c r="X210" s="187"/>
      <c r="Y210" s="187"/>
      <c r="Z210" s="187"/>
      <c r="AA210" s="187"/>
      <c r="AB210" s="187"/>
      <c r="AC210" s="187"/>
      <c r="AD210" s="187"/>
      <c r="AE210" s="187"/>
      <c r="AF210" s="187"/>
      <c r="AG210" s="187"/>
      <c r="AH210" s="187"/>
      <c r="AI210" s="187"/>
      <c r="AJ210" s="187"/>
      <c r="AK210" s="187"/>
      <c r="AL210" s="187"/>
      <c r="AM210" s="187"/>
      <c r="AN210" s="187"/>
      <c r="AO210" s="187"/>
      <c r="AP210" s="187"/>
      <c r="AV210"/>
      <c r="AY210"/>
    </row>
  </sheetData>
  <mergeCells count="2555">
    <mergeCell ref="AY45:AY47"/>
    <mergeCell ref="A205:AP205"/>
    <mergeCell ref="A206:AP206"/>
    <mergeCell ref="A207:AP207"/>
    <mergeCell ref="A208:AP208"/>
    <mergeCell ref="A209:AP209"/>
    <mergeCell ref="A210:AP210"/>
    <mergeCell ref="A199:AP199"/>
    <mergeCell ref="A200:AP200"/>
    <mergeCell ref="A201:AP201"/>
    <mergeCell ref="A202:AP202"/>
    <mergeCell ref="A203:AP203"/>
    <mergeCell ref="A204:AP204"/>
    <mergeCell ref="A193:AP193"/>
    <mergeCell ref="A194:AP194"/>
    <mergeCell ref="A195:AP195"/>
    <mergeCell ref="A196:AP196"/>
    <mergeCell ref="A197:AP197"/>
    <mergeCell ref="A198:AP198"/>
    <mergeCell ref="A187:AP187"/>
    <mergeCell ref="A188:AP188"/>
    <mergeCell ref="A189:AP189"/>
    <mergeCell ref="A190:AP190"/>
    <mergeCell ref="A191:AP191"/>
    <mergeCell ref="A192:AP192"/>
    <mergeCell ref="AQ181:AR181"/>
    <mergeCell ref="AS181:AU181"/>
    <mergeCell ref="A182:AA182"/>
    <mergeCell ref="A184:AN184"/>
    <mergeCell ref="A185:AP185"/>
    <mergeCell ref="A186:AP186"/>
    <mergeCell ref="AB181:AC181"/>
    <mergeCell ref="AG178:AH178"/>
    <mergeCell ref="AI178:AK178"/>
    <mergeCell ref="AL178:AM178"/>
    <mergeCell ref="AN178:AP178"/>
    <mergeCell ref="AQ178:AR178"/>
    <mergeCell ref="AD181:AF181"/>
    <mergeCell ref="AG181:AH181"/>
    <mergeCell ref="AI181:AK181"/>
    <mergeCell ref="AL181:AM181"/>
    <mergeCell ref="AN181:AP181"/>
    <mergeCell ref="AS180:AU180"/>
    <mergeCell ref="A181:C181"/>
    <mergeCell ref="D181:F181"/>
    <mergeCell ref="G181:I181"/>
    <mergeCell ref="J181:L181"/>
    <mergeCell ref="M181:O181"/>
    <mergeCell ref="P181:R181"/>
    <mergeCell ref="S181:U181"/>
    <mergeCell ref="V181:X181"/>
    <mergeCell ref="Y181:AA181"/>
    <mergeCell ref="AD180:AF180"/>
    <mergeCell ref="AG180:AH180"/>
    <mergeCell ref="AI180:AK180"/>
    <mergeCell ref="AL180:AM180"/>
    <mergeCell ref="AN180:AP180"/>
    <mergeCell ref="AQ180:AR180"/>
    <mergeCell ref="AG176:AH176"/>
    <mergeCell ref="AI176:AK176"/>
    <mergeCell ref="AL176:AM176"/>
    <mergeCell ref="AN176:AP176"/>
    <mergeCell ref="AQ176:AR176"/>
    <mergeCell ref="AS179:AU179"/>
    <mergeCell ref="D180:F180"/>
    <mergeCell ref="G180:I180"/>
    <mergeCell ref="J180:L180"/>
    <mergeCell ref="M180:O180"/>
    <mergeCell ref="P180:R180"/>
    <mergeCell ref="S180:U180"/>
    <mergeCell ref="V180:X180"/>
    <mergeCell ref="Y180:AA180"/>
    <mergeCell ref="AB180:AC180"/>
    <mergeCell ref="AD179:AF179"/>
    <mergeCell ref="AG179:AH179"/>
    <mergeCell ref="AI179:AK179"/>
    <mergeCell ref="AL179:AM179"/>
    <mergeCell ref="AN179:AP179"/>
    <mergeCell ref="AQ179:AR179"/>
    <mergeCell ref="AS178:AU178"/>
    <mergeCell ref="D179:F179"/>
    <mergeCell ref="G179:I179"/>
    <mergeCell ref="J179:L179"/>
    <mergeCell ref="M179:O179"/>
    <mergeCell ref="P179:R179"/>
    <mergeCell ref="S179:U179"/>
    <mergeCell ref="V179:X179"/>
    <mergeCell ref="Y179:AA179"/>
    <mergeCell ref="AB179:AC179"/>
    <mergeCell ref="AD178:AF178"/>
    <mergeCell ref="AG174:AH174"/>
    <mergeCell ref="AI174:AK174"/>
    <mergeCell ref="AL174:AM174"/>
    <mergeCell ref="AN174:AP174"/>
    <mergeCell ref="AQ174:AR174"/>
    <mergeCell ref="AS177:AU177"/>
    <mergeCell ref="D178:F178"/>
    <mergeCell ref="G178:I178"/>
    <mergeCell ref="J178:L178"/>
    <mergeCell ref="M178:O178"/>
    <mergeCell ref="P178:R178"/>
    <mergeCell ref="S178:U178"/>
    <mergeCell ref="V178:X178"/>
    <mergeCell ref="Y178:AA178"/>
    <mergeCell ref="AB178:AC178"/>
    <mergeCell ref="AD177:AF177"/>
    <mergeCell ref="AG177:AH177"/>
    <mergeCell ref="AI177:AK177"/>
    <mergeCell ref="AL177:AM177"/>
    <mergeCell ref="AN177:AP177"/>
    <mergeCell ref="AQ177:AR177"/>
    <mergeCell ref="AS176:AU176"/>
    <mergeCell ref="D177:F177"/>
    <mergeCell ref="G177:I177"/>
    <mergeCell ref="J177:L177"/>
    <mergeCell ref="M177:O177"/>
    <mergeCell ref="P177:R177"/>
    <mergeCell ref="S177:U177"/>
    <mergeCell ref="V177:X177"/>
    <mergeCell ref="Y177:AA177"/>
    <mergeCell ref="AB177:AC177"/>
    <mergeCell ref="AD176:AF176"/>
    <mergeCell ref="AG172:AH172"/>
    <mergeCell ref="AI172:AK172"/>
    <mergeCell ref="AL172:AM172"/>
    <mergeCell ref="AN172:AP172"/>
    <mergeCell ref="AQ172:AR172"/>
    <mergeCell ref="AS175:AU175"/>
    <mergeCell ref="D176:F176"/>
    <mergeCell ref="G176:I176"/>
    <mergeCell ref="J176:L176"/>
    <mergeCell ref="M176:O176"/>
    <mergeCell ref="P176:R176"/>
    <mergeCell ref="S176:U176"/>
    <mergeCell ref="V176:X176"/>
    <mergeCell ref="Y176:AA176"/>
    <mergeCell ref="AB176:AC176"/>
    <mergeCell ref="AD175:AF175"/>
    <mergeCell ref="AG175:AH175"/>
    <mergeCell ref="AI175:AK175"/>
    <mergeCell ref="AL175:AM175"/>
    <mergeCell ref="AN175:AP175"/>
    <mergeCell ref="AQ175:AR175"/>
    <mergeCell ref="AS174:AU174"/>
    <mergeCell ref="D175:F175"/>
    <mergeCell ref="G175:I175"/>
    <mergeCell ref="J175:L175"/>
    <mergeCell ref="M175:O175"/>
    <mergeCell ref="P175:R175"/>
    <mergeCell ref="S175:U175"/>
    <mergeCell ref="V175:X175"/>
    <mergeCell ref="Y175:AA175"/>
    <mergeCell ref="AB175:AC175"/>
    <mergeCell ref="AD174:AF174"/>
    <mergeCell ref="AG170:AH170"/>
    <mergeCell ref="AI170:AK170"/>
    <mergeCell ref="AL170:AM170"/>
    <mergeCell ref="AN170:AP170"/>
    <mergeCell ref="AQ170:AR170"/>
    <mergeCell ref="AS173:AU173"/>
    <mergeCell ref="D174:F174"/>
    <mergeCell ref="G174:I174"/>
    <mergeCell ref="J174:L174"/>
    <mergeCell ref="M174:O174"/>
    <mergeCell ref="P174:R174"/>
    <mergeCell ref="S174:U174"/>
    <mergeCell ref="V174:X174"/>
    <mergeCell ref="Y174:AA174"/>
    <mergeCell ref="AB174:AC174"/>
    <mergeCell ref="AD173:AF173"/>
    <mergeCell ref="AG173:AH173"/>
    <mergeCell ref="AI173:AK173"/>
    <mergeCell ref="AL173:AM173"/>
    <mergeCell ref="AN173:AP173"/>
    <mergeCell ref="AQ173:AR173"/>
    <mergeCell ref="AS172:AU172"/>
    <mergeCell ref="D173:F173"/>
    <mergeCell ref="G173:I173"/>
    <mergeCell ref="J173:L173"/>
    <mergeCell ref="M173:O173"/>
    <mergeCell ref="P173:R173"/>
    <mergeCell ref="S173:U173"/>
    <mergeCell ref="V173:X173"/>
    <mergeCell ref="Y173:AA173"/>
    <mergeCell ref="AB173:AC173"/>
    <mergeCell ref="AD172:AF172"/>
    <mergeCell ref="AG168:AH168"/>
    <mergeCell ref="AI168:AK168"/>
    <mergeCell ref="AL168:AM168"/>
    <mergeCell ref="AN168:AP168"/>
    <mergeCell ref="AQ168:AR168"/>
    <mergeCell ref="AS171:AU171"/>
    <mergeCell ref="D172:F172"/>
    <mergeCell ref="G172:I172"/>
    <mergeCell ref="J172:L172"/>
    <mergeCell ref="M172:O172"/>
    <mergeCell ref="P172:R172"/>
    <mergeCell ref="S172:U172"/>
    <mergeCell ref="V172:X172"/>
    <mergeCell ref="Y172:AA172"/>
    <mergeCell ref="AB172:AC172"/>
    <mergeCell ref="AD171:AF171"/>
    <mergeCell ref="AG171:AH171"/>
    <mergeCell ref="AI171:AK171"/>
    <mergeCell ref="AL171:AM171"/>
    <mergeCell ref="AN171:AP171"/>
    <mergeCell ref="AQ171:AR171"/>
    <mergeCell ref="AS170:AU170"/>
    <mergeCell ref="D171:F171"/>
    <mergeCell ref="G171:I171"/>
    <mergeCell ref="J171:L171"/>
    <mergeCell ref="M171:O171"/>
    <mergeCell ref="P171:R171"/>
    <mergeCell ref="S171:U171"/>
    <mergeCell ref="V171:X171"/>
    <mergeCell ref="Y171:AA171"/>
    <mergeCell ref="AB171:AC171"/>
    <mergeCell ref="AD170:AF170"/>
    <mergeCell ref="AG166:AH166"/>
    <mergeCell ref="AI166:AK166"/>
    <mergeCell ref="AL166:AM166"/>
    <mergeCell ref="AN166:AP166"/>
    <mergeCell ref="AQ166:AR166"/>
    <mergeCell ref="AS169:AU169"/>
    <mergeCell ref="D170:F170"/>
    <mergeCell ref="G170:I170"/>
    <mergeCell ref="J170:L170"/>
    <mergeCell ref="M170:O170"/>
    <mergeCell ref="P170:R170"/>
    <mergeCell ref="S170:U170"/>
    <mergeCell ref="V170:X170"/>
    <mergeCell ref="Y170:AA170"/>
    <mergeCell ref="AB170:AC170"/>
    <mergeCell ref="AD169:AF169"/>
    <mergeCell ref="AG169:AH169"/>
    <mergeCell ref="AI169:AK169"/>
    <mergeCell ref="AL169:AM169"/>
    <mergeCell ref="AN169:AP169"/>
    <mergeCell ref="AQ169:AR169"/>
    <mergeCell ref="AS168:AU168"/>
    <mergeCell ref="D169:F169"/>
    <mergeCell ref="G169:I169"/>
    <mergeCell ref="J169:L169"/>
    <mergeCell ref="M169:O169"/>
    <mergeCell ref="P169:R169"/>
    <mergeCell ref="S169:U169"/>
    <mergeCell ref="V169:X169"/>
    <mergeCell ref="Y169:AA169"/>
    <mergeCell ref="AB169:AC169"/>
    <mergeCell ref="AD168:AF168"/>
    <mergeCell ref="AG164:AH164"/>
    <mergeCell ref="AI164:AK164"/>
    <mergeCell ref="AL164:AM164"/>
    <mergeCell ref="AN164:AP164"/>
    <mergeCell ref="AQ164:AR164"/>
    <mergeCell ref="AS167:AU167"/>
    <mergeCell ref="D168:F168"/>
    <mergeCell ref="G168:I168"/>
    <mergeCell ref="J168:L168"/>
    <mergeCell ref="M168:O168"/>
    <mergeCell ref="P168:R168"/>
    <mergeCell ref="S168:U168"/>
    <mergeCell ref="V168:X168"/>
    <mergeCell ref="Y168:AA168"/>
    <mergeCell ref="AB168:AC168"/>
    <mergeCell ref="AD167:AF167"/>
    <mergeCell ref="AG167:AH167"/>
    <mergeCell ref="AI167:AK167"/>
    <mergeCell ref="AL167:AM167"/>
    <mergeCell ref="AN167:AP167"/>
    <mergeCell ref="AQ167:AR167"/>
    <mergeCell ref="AS166:AU166"/>
    <mergeCell ref="D167:F167"/>
    <mergeCell ref="G167:I167"/>
    <mergeCell ref="J167:L167"/>
    <mergeCell ref="M167:O167"/>
    <mergeCell ref="P167:R167"/>
    <mergeCell ref="S167:U167"/>
    <mergeCell ref="V167:X167"/>
    <mergeCell ref="Y167:AA167"/>
    <mergeCell ref="AB167:AC167"/>
    <mergeCell ref="AD166:AF166"/>
    <mergeCell ref="AG162:AH162"/>
    <mergeCell ref="AI162:AK162"/>
    <mergeCell ref="AL162:AM162"/>
    <mergeCell ref="AN162:AP162"/>
    <mergeCell ref="AQ162:AR162"/>
    <mergeCell ref="AS165:AU165"/>
    <mergeCell ref="D166:F166"/>
    <mergeCell ref="G166:I166"/>
    <mergeCell ref="J166:L166"/>
    <mergeCell ref="M166:O166"/>
    <mergeCell ref="P166:R166"/>
    <mergeCell ref="S166:U166"/>
    <mergeCell ref="V166:X166"/>
    <mergeCell ref="Y166:AA166"/>
    <mergeCell ref="AB166:AC166"/>
    <mergeCell ref="AD165:AF165"/>
    <mergeCell ref="AG165:AH165"/>
    <mergeCell ref="AI165:AK165"/>
    <mergeCell ref="AL165:AM165"/>
    <mergeCell ref="AN165:AP165"/>
    <mergeCell ref="AQ165:AR165"/>
    <mergeCell ref="AS164:AU164"/>
    <mergeCell ref="D165:F165"/>
    <mergeCell ref="G165:I165"/>
    <mergeCell ref="J165:L165"/>
    <mergeCell ref="M165:O165"/>
    <mergeCell ref="P165:R165"/>
    <mergeCell ref="S165:U165"/>
    <mergeCell ref="V165:X165"/>
    <mergeCell ref="Y165:AA165"/>
    <mergeCell ref="AB165:AC165"/>
    <mergeCell ref="AD164:AF164"/>
    <mergeCell ref="AG160:AH160"/>
    <mergeCell ref="AI160:AK160"/>
    <mergeCell ref="AL160:AM160"/>
    <mergeCell ref="AN160:AP160"/>
    <mergeCell ref="AQ160:AR160"/>
    <mergeCell ref="AS163:AU163"/>
    <mergeCell ref="D164:F164"/>
    <mergeCell ref="G164:I164"/>
    <mergeCell ref="J164:L164"/>
    <mergeCell ref="M164:O164"/>
    <mergeCell ref="P164:R164"/>
    <mergeCell ref="S164:U164"/>
    <mergeCell ref="V164:X164"/>
    <mergeCell ref="Y164:AA164"/>
    <mergeCell ref="AB164:AC164"/>
    <mergeCell ref="AD163:AF163"/>
    <mergeCell ref="AG163:AH163"/>
    <mergeCell ref="AI163:AK163"/>
    <mergeCell ref="AL163:AM163"/>
    <mergeCell ref="AN163:AP163"/>
    <mergeCell ref="AQ163:AR163"/>
    <mergeCell ref="AS162:AU162"/>
    <mergeCell ref="D163:F163"/>
    <mergeCell ref="G163:I163"/>
    <mergeCell ref="J163:L163"/>
    <mergeCell ref="M163:O163"/>
    <mergeCell ref="P163:R163"/>
    <mergeCell ref="S163:U163"/>
    <mergeCell ref="V163:X163"/>
    <mergeCell ref="Y163:AA163"/>
    <mergeCell ref="AB163:AC163"/>
    <mergeCell ref="AD162:AF162"/>
    <mergeCell ref="AG158:AH158"/>
    <mergeCell ref="AI158:AK158"/>
    <mergeCell ref="AL158:AM158"/>
    <mergeCell ref="AN158:AP158"/>
    <mergeCell ref="AQ158:AR158"/>
    <mergeCell ref="AS161:AU161"/>
    <mergeCell ref="D162:F162"/>
    <mergeCell ref="G162:I162"/>
    <mergeCell ref="J162:L162"/>
    <mergeCell ref="M162:O162"/>
    <mergeCell ref="P162:R162"/>
    <mergeCell ref="S162:U162"/>
    <mergeCell ref="V162:X162"/>
    <mergeCell ref="Y162:AA162"/>
    <mergeCell ref="AB162:AC162"/>
    <mergeCell ref="AD161:AF161"/>
    <mergeCell ref="AG161:AH161"/>
    <mergeCell ref="AI161:AK161"/>
    <mergeCell ref="AL161:AM161"/>
    <mergeCell ref="AN161:AP161"/>
    <mergeCell ref="AQ161:AR161"/>
    <mergeCell ref="AS160:AU160"/>
    <mergeCell ref="D161:F161"/>
    <mergeCell ref="G161:I161"/>
    <mergeCell ref="J161:L161"/>
    <mergeCell ref="M161:O161"/>
    <mergeCell ref="P161:R161"/>
    <mergeCell ref="S161:U161"/>
    <mergeCell ref="V161:X161"/>
    <mergeCell ref="Y161:AA161"/>
    <mergeCell ref="AB161:AC161"/>
    <mergeCell ref="AD160:AF160"/>
    <mergeCell ref="AG156:AH156"/>
    <mergeCell ref="AI156:AK156"/>
    <mergeCell ref="AL156:AM156"/>
    <mergeCell ref="AN156:AP156"/>
    <mergeCell ref="AQ156:AR156"/>
    <mergeCell ref="AS159:AU159"/>
    <mergeCell ref="D160:F160"/>
    <mergeCell ref="G160:I160"/>
    <mergeCell ref="J160:L160"/>
    <mergeCell ref="M160:O160"/>
    <mergeCell ref="P160:R160"/>
    <mergeCell ref="S160:U160"/>
    <mergeCell ref="V160:X160"/>
    <mergeCell ref="Y160:AA160"/>
    <mergeCell ref="AB160:AC160"/>
    <mergeCell ref="AD159:AF159"/>
    <mergeCell ref="AG159:AH159"/>
    <mergeCell ref="AI159:AK159"/>
    <mergeCell ref="AL159:AM159"/>
    <mergeCell ref="AN159:AP159"/>
    <mergeCell ref="AQ159:AR159"/>
    <mergeCell ref="AS158:AU158"/>
    <mergeCell ref="D159:F159"/>
    <mergeCell ref="G159:I159"/>
    <mergeCell ref="J159:L159"/>
    <mergeCell ref="M159:O159"/>
    <mergeCell ref="P159:R159"/>
    <mergeCell ref="S159:U159"/>
    <mergeCell ref="V159:X159"/>
    <mergeCell ref="Y159:AA159"/>
    <mergeCell ref="AB159:AC159"/>
    <mergeCell ref="AD158:AF158"/>
    <mergeCell ref="AG154:AH154"/>
    <mergeCell ref="AI154:AK154"/>
    <mergeCell ref="AL154:AM154"/>
    <mergeCell ref="AN154:AP154"/>
    <mergeCell ref="AQ154:AR154"/>
    <mergeCell ref="AS157:AU157"/>
    <mergeCell ref="D158:F158"/>
    <mergeCell ref="G158:I158"/>
    <mergeCell ref="J158:L158"/>
    <mergeCell ref="M158:O158"/>
    <mergeCell ref="P158:R158"/>
    <mergeCell ref="S158:U158"/>
    <mergeCell ref="V158:X158"/>
    <mergeCell ref="Y158:AA158"/>
    <mergeCell ref="AB158:AC158"/>
    <mergeCell ref="AD157:AF157"/>
    <mergeCell ref="AG157:AH157"/>
    <mergeCell ref="AI157:AK157"/>
    <mergeCell ref="AL157:AM157"/>
    <mergeCell ref="AN157:AP157"/>
    <mergeCell ref="AQ157:AR157"/>
    <mergeCell ref="AS156:AU156"/>
    <mergeCell ref="D157:F157"/>
    <mergeCell ref="G157:I157"/>
    <mergeCell ref="J157:L157"/>
    <mergeCell ref="M157:O157"/>
    <mergeCell ref="P157:R157"/>
    <mergeCell ref="S157:U157"/>
    <mergeCell ref="V157:X157"/>
    <mergeCell ref="Y157:AA157"/>
    <mergeCell ref="AB157:AC157"/>
    <mergeCell ref="AD156:AF156"/>
    <mergeCell ref="AG152:AH152"/>
    <mergeCell ref="AI152:AK152"/>
    <mergeCell ref="AL152:AM152"/>
    <mergeCell ref="AN152:AP152"/>
    <mergeCell ref="AQ152:AR152"/>
    <mergeCell ref="AS155:AU155"/>
    <mergeCell ref="D156:F156"/>
    <mergeCell ref="G156:I156"/>
    <mergeCell ref="J156:L156"/>
    <mergeCell ref="M156:O156"/>
    <mergeCell ref="P156:R156"/>
    <mergeCell ref="S156:U156"/>
    <mergeCell ref="V156:X156"/>
    <mergeCell ref="Y156:AA156"/>
    <mergeCell ref="AB156:AC156"/>
    <mergeCell ref="AD155:AF155"/>
    <mergeCell ref="AG155:AH155"/>
    <mergeCell ref="AI155:AK155"/>
    <mergeCell ref="AL155:AM155"/>
    <mergeCell ref="AN155:AP155"/>
    <mergeCell ref="AQ155:AR155"/>
    <mergeCell ref="AS154:AU154"/>
    <mergeCell ref="D155:F155"/>
    <mergeCell ref="G155:I155"/>
    <mergeCell ref="J155:L155"/>
    <mergeCell ref="M155:O155"/>
    <mergeCell ref="P155:R155"/>
    <mergeCell ref="S155:U155"/>
    <mergeCell ref="V155:X155"/>
    <mergeCell ref="Y155:AA155"/>
    <mergeCell ref="AB155:AC155"/>
    <mergeCell ref="AD154:AF154"/>
    <mergeCell ref="AD150:AF150"/>
    <mergeCell ref="AG150:AH150"/>
    <mergeCell ref="AI150:AK150"/>
    <mergeCell ref="AL150:AM150"/>
    <mergeCell ref="AN150:AP150"/>
    <mergeCell ref="AS153:AU153"/>
    <mergeCell ref="D154:F154"/>
    <mergeCell ref="G154:I154"/>
    <mergeCell ref="J154:L154"/>
    <mergeCell ref="M154:O154"/>
    <mergeCell ref="P154:R154"/>
    <mergeCell ref="S154:U154"/>
    <mergeCell ref="V154:X154"/>
    <mergeCell ref="Y154:AA154"/>
    <mergeCell ref="AB154:AC154"/>
    <mergeCell ref="AD153:AF153"/>
    <mergeCell ref="AG153:AH153"/>
    <mergeCell ref="AI153:AK153"/>
    <mergeCell ref="AL153:AM153"/>
    <mergeCell ref="AN153:AP153"/>
    <mergeCell ref="AQ153:AR153"/>
    <mergeCell ref="AS152:AU152"/>
    <mergeCell ref="D153:F153"/>
    <mergeCell ref="G153:I153"/>
    <mergeCell ref="J153:L153"/>
    <mergeCell ref="M153:O153"/>
    <mergeCell ref="P153:R153"/>
    <mergeCell ref="S153:U153"/>
    <mergeCell ref="V153:X153"/>
    <mergeCell ref="Y153:AA153"/>
    <mergeCell ref="AB153:AC153"/>
    <mergeCell ref="AD152:AF152"/>
    <mergeCell ref="AN149:AR149"/>
    <mergeCell ref="AS149:AU150"/>
    <mergeCell ref="V150:X150"/>
    <mergeCell ref="Y150:AA150"/>
    <mergeCell ref="AZ145:BB145"/>
    <mergeCell ref="AS151:AU151"/>
    <mergeCell ref="D152:F152"/>
    <mergeCell ref="G152:I152"/>
    <mergeCell ref="J152:L152"/>
    <mergeCell ref="M152:O152"/>
    <mergeCell ref="P152:R152"/>
    <mergeCell ref="S152:U152"/>
    <mergeCell ref="V152:X152"/>
    <mergeCell ref="Y152:AA152"/>
    <mergeCell ref="AB152:AC152"/>
    <mergeCell ref="AD151:AF151"/>
    <mergeCell ref="AG151:AH151"/>
    <mergeCell ref="AI151:AK151"/>
    <mergeCell ref="AL151:AM151"/>
    <mergeCell ref="AN151:AP151"/>
    <mergeCell ref="AQ151:AR151"/>
    <mergeCell ref="AQ150:AR150"/>
    <mergeCell ref="D151:F151"/>
    <mergeCell ref="G151:I151"/>
    <mergeCell ref="J151:L151"/>
    <mergeCell ref="M151:O151"/>
    <mergeCell ref="P151:R151"/>
    <mergeCell ref="S151:U151"/>
    <mergeCell ref="V151:X151"/>
    <mergeCell ref="Y151:AA151"/>
    <mergeCell ref="AB151:AC151"/>
    <mergeCell ref="AB150:AC150"/>
    <mergeCell ref="BC145:BE145"/>
    <mergeCell ref="A148:A150"/>
    <mergeCell ref="B148:B150"/>
    <mergeCell ref="C148:C150"/>
    <mergeCell ref="D148:F148"/>
    <mergeCell ref="G148:I148"/>
    <mergeCell ref="J148:L148"/>
    <mergeCell ref="M148:O148"/>
    <mergeCell ref="P148:R148"/>
    <mergeCell ref="AE145:AG145"/>
    <mergeCell ref="AH145:AJ145"/>
    <mergeCell ref="AK145:AM145"/>
    <mergeCell ref="AN145:AP145"/>
    <mergeCell ref="AQ145:AS145"/>
    <mergeCell ref="S145:T145"/>
    <mergeCell ref="U145:V145"/>
    <mergeCell ref="W145:X145"/>
    <mergeCell ref="Y145:Z145"/>
    <mergeCell ref="AA145:AB145"/>
    <mergeCell ref="AC145:AD145"/>
    <mergeCell ref="D150:F150"/>
    <mergeCell ref="G150:I150"/>
    <mergeCell ref="J150:L150"/>
    <mergeCell ref="M150:O150"/>
    <mergeCell ref="P150:R150"/>
    <mergeCell ref="S150:U150"/>
    <mergeCell ref="S148:U149"/>
    <mergeCell ref="V148:X149"/>
    <mergeCell ref="Y148:AU148"/>
    <mergeCell ref="Y149:AC149"/>
    <mergeCell ref="AD149:AH149"/>
    <mergeCell ref="AI149:AM149"/>
    <mergeCell ref="A145:C145"/>
    <mergeCell ref="D145:E145"/>
    <mergeCell ref="F145:G145"/>
    <mergeCell ref="H145:J145"/>
    <mergeCell ref="K145:L145"/>
    <mergeCell ref="M145:N145"/>
    <mergeCell ref="O145:P145"/>
    <mergeCell ref="Q145:R145"/>
    <mergeCell ref="AE144:AG144"/>
    <mergeCell ref="AH144:AJ144"/>
    <mergeCell ref="AK144:AM144"/>
    <mergeCell ref="AN144:AP144"/>
    <mergeCell ref="AQ144:AS144"/>
    <mergeCell ref="S144:T144"/>
    <mergeCell ref="U144:V144"/>
    <mergeCell ref="W144:X144"/>
    <mergeCell ref="Y144:Z144"/>
    <mergeCell ref="AA144:AB144"/>
    <mergeCell ref="AC144:AD144"/>
    <mergeCell ref="AZ143:BB143"/>
    <mergeCell ref="BC143:BE143"/>
    <mergeCell ref="D144:E144"/>
    <mergeCell ref="F144:G144"/>
    <mergeCell ref="H144:J144"/>
    <mergeCell ref="K144:L144"/>
    <mergeCell ref="M144:N144"/>
    <mergeCell ref="O144:P144"/>
    <mergeCell ref="Q144:R144"/>
    <mergeCell ref="AC143:AD143"/>
    <mergeCell ref="AE143:AG143"/>
    <mergeCell ref="AH143:AJ143"/>
    <mergeCell ref="AK143:AM143"/>
    <mergeCell ref="AN143:AP143"/>
    <mergeCell ref="AQ143:AS143"/>
    <mergeCell ref="Q143:R143"/>
    <mergeCell ref="S143:T143"/>
    <mergeCell ref="U143:V143"/>
    <mergeCell ref="W143:X143"/>
    <mergeCell ref="Y143:Z143"/>
    <mergeCell ref="AA143:AB143"/>
    <mergeCell ref="D143:E143"/>
    <mergeCell ref="F143:G143"/>
    <mergeCell ref="H143:J143"/>
    <mergeCell ref="K143:L143"/>
    <mergeCell ref="M143:N143"/>
    <mergeCell ref="O143:P143"/>
    <mergeCell ref="AZ144:BB144"/>
    <mergeCell ref="BC144:BE144"/>
    <mergeCell ref="AK142:AM142"/>
    <mergeCell ref="AN142:AP142"/>
    <mergeCell ref="AQ142:AS142"/>
    <mergeCell ref="AZ142:BB142"/>
    <mergeCell ref="BC142:BE142"/>
    <mergeCell ref="W142:X142"/>
    <mergeCell ref="Y142:Z142"/>
    <mergeCell ref="AA142:AB142"/>
    <mergeCell ref="AC142:AD142"/>
    <mergeCell ref="AE142:AG142"/>
    <mergeCell ref="AH142:AJ142"/>
    <mergeCell ref="BC141:BE141"/>
    <mergeCell ref="D142:E142"/>
    <mergeCell ref="F142:G142"/>
    <mergeCell ref="H142:J142"/>
    <mergeCell ref="K142:L142"/>
    <mergeCell ref="M142:N142"/>
    <mergeCell ref="O142:P142"/>
    <mergeCell ref="Q142:R142"/>
    <mergeCell ref="S142:T142"/>
    <mergeCell ref="U142:V142"/>
    <mergeCell ref="AH141:AJ141"/>
    <mergeCell ref="AK141:AM141"/>
    <mergeCell ref="AN141:AP141"/>
    <mergeCell ref="AQ141:AS141"/>
    <mergeCell ref="AZ141:BB141"/>
    <mergeCell ref="U141:V141"/>
    <mergeCell ref="W141:X141"/>
    <mergeCell ref="Y141:Z141"/>
    <mergeCell ref="AA141:AB141"/>
    <mergeCell ref="AC141:AD141"/>
    <mergeCell ref="AE141:AG141"/>
    <mergeCell ref="D141:E141"/>
    <mergeCell ref="F141:G141"/>
    <mergeCell ref="H141:J141"/>
    <mergeCell ref="K141:L141"/>
    <mergeCell ref="M141:N141"/>
    <mergeCell ref="O141:P141"/>
    <mergeCell ref="Q141:R141"/>
    <mergeCell ref="S141:T141"/>
    <mergeCell ref="AE140:AG140"/>
    <mergeCell ref="AH140:AJ140"/>
    <mergeCell ref="AK140:AM140"/>
    <mergeCell ref="AN140:AP140"/>
    <mergeCell ref="AQ140:AS140"/>
    <mergeCell ref="S140:T140"/>
    <mergeCell ref="U140:V140"/>
    <mergeCell ref="W140:X140"/>
    <mergeCell ref="Y140:Z140"/>
    <mergeCell ref="AA140:AB140"/>
    <mergeCell ref="AC140:AD140"/>
    <mergeCell ref="AZ139:BB139"/>
    <mergeCell ref="BC139:BE139"/>
    <mergeCell ref="D140:E140"/>
    <mergeCell ref="F140:G140"/>
    <mergeCell ref="H140:J140"/>
    <mergeCell ref="K140:L140"/>
    <mergeCell ref="M140:N140"/>
    <mergeCell ref="O140:P140"/>
    <mergeCell ref="Q140:R140"/>
    <mergeCell ref="AC139:AD139"/>
    <mergeCell ref="AE139:AG139"/>
    <mergeCell ref="AH139:AJ139"/>
    <mergeCell ref="AK139:AM139"/>
    <mergeCell ref="AN139:AP139"/>
    <mergeCell ref="AQ139:AS139"/>
    <mergeCell ref="Q139:R139"/>
    <mergeCell ref="S139:T139"/>
    <mergeCell ref="U139:V139"/>
    <mergeCell ref="W139:X139"/>
    <mergeCell ref="Y139:Z139"/>
    <mergeCell ref="AA139:AB139"/>
    <mergeCell ref="D139:E139"/>
    <mergeCell ref="F139:G139"/>
    <mergeCell ref="H139:J139"/>
    <mergeCell ref="K139:L139"/>
    <mergeCell ref="M139:N139"/>
    <mergeCell ref="O139:P139"/>
    <mergeCell ref="AZ140:BB140"/>
    <mergeCell ref="BC140:BE140"/>
    <mergeCell ref="AK138:AM138"/>
    <mergeCell ref="AN138:AP138"/>
    <mergeCell ref="AQ138:AS138"/>
    <mergeCell ref="AZ138:BB138"/>
    <mergeCell ref="BC138:BE138"/>
    <mergeCell ref="W138:X138"/>
    <mergeCell ref="Y138:Z138"/>
    <mergeCell ref="AA138:AB138"/>
    <mergeCell ref="AC138:AD138"/>
    <mergeCell ref="AE138:AG138"/>
    <mergeCell ref="AH138:AJ138"/>
    <mergeCell ref="BC137:BE137"/>
    <mergeCell ref="D138:E138"/>
    <mergeCell ref="F138:G138"/>
    <mergeCell ref="H138:J138"/>
    <mergeCell ref="K138:L138"/>
    <mergeCell ref="M138:N138"/>
    <mergeCell ref="O138:P138"/>
    <mergeCell ref="Q138:R138"/>
    <mergeCell ref="S138:T138"/>
    <mergeCell ref="U138:V138"/>
    <mergeCell ref="AH137:AJ137"/>
    <mergeCell ref="AK137:AM137"/>
    <mergeCell ref="AN137:AP137"/>
    <mergeCell ref="AQ137:AS137"/>
    <mergeCell ref="AZ137:BB137"/>
    <mergeCell ref="U137:V137"/>
    <mergeCell ref="W137:X137"/>
    <mergeCell ref="Y137:Z137"/>
    <mergeCell ref="AA137:AB137"/>
    <mergeCell ref="AC137:AD137"/>
    <mergeCell ref="AE137:AG137"/>
    <mergeCell ref="D137:E137"/>
    <mergeCell ref="F137:G137"/>
    <mergeCell ref="H137:J137"/>
    <mergeCell ref="K137:L137"/>
    <mergeCell ref="M137:N137"/>
    <mergeCell ref="O137:P137"/>
    <mergeCell ref="Q137:R137"/>
    <mergeCell ref="S137:T137"/>
    <mergeCell ref="AE136:AG136"/>
    <mergeCell ref="AH136:AJ136"/>
    <mergeCell ref="AK136:AM136"/>
    <mergeCell ref="AN136:AP136"/>
    <mergeCell ref="AQ136:AS136"/>
    <mergeCell ref="S136:T136"/>
    <mergeCell ref="U136:V136"/>
    <mergeCell ref="W136:X136"/>
    <mergeCell ref="Y136:Z136"/>
    <mergeCell ref="AA136:AB136"/>
    <mergeCell ref="AC136:AD136"/>
    <mergeCell ref="AZ135:BB135"/>
    <mergeCell ref="BC135:BE135"/>
    <mergeCell ref="D136:E136"/>
    <mergeCell ref="F136:G136"/>
    <mergeCell ref="H136:J136"/>
    <mergeCell ref="K136:L136"/>
    <mergeCell ref="M136:N136"/>
    <mergeCell ref="O136:P136"/>
    <mergeCell ref="Q136:R136"/>
    <mergeCell ref="AC135:AD135"/>
    <mergeCell ref="AE135:AG135"/>
    <mergeCell ref="AH135:AJ135"/>
    <mergeCell ref="AK135:AM135"/>
    <mergeCell ref="AN135:AP135"/>
    <mergeCell ref="AQ135:AS135"/>
    <mergeCell ref="Q135:R135"/>
    <mergeCell ref="S135:T135"/>
    <mergeCell ref="U135:V135"/>
    <mergeCell ref="W135:X135"/>
    <mergeCell ref="Y135:Z135"/>
    <mergeCell ref="AA135:AB135"/>
    <mergeCell ref="D135:E135"/>
    <mergeCell ref="F135:G135"/>
    <mergeCell ref="H135:J135"/>
    <mergeCell ref="K135:L135"/>
    <mergeCell ref="M135:N135"/>
    <mergeCell ref="O135:P135"/>
    <mergeCell ref="AZ136:BB136"/>
    <mergeCell ref="BC136:BE136"/>
    <mergeCell ref="AK134:AM134"/>
    <mergeCell ref="AN134:AP134"/>
    <mergeCell ref="AQ134:AS134"/>
    <mergeCell ref="AZ134:BB134"/>
    <mergeCell ref="BC134:BE134"/>
    <mergeCell ref="W134:X134"/>
    <mergeCell ref="Y134:Z134"/>
    <mergeCell ref="AA134:AB134"/>
    <mergeCell ref="AC134:AD134"/>
    <mergeCell ref="AE134:AG134"/>
    <mergeCell ref="AH134:AJ134"/>
    <mergeCell ref="BC133:BE133"/>
    <mergeCell ref="D134:E134"/>
    <mergeCell ref="F134:G134"/>
    <mergeCell ref="H134:J134"/>
    <mergeCell ref="K134:L134"/>
    <mergeCell ref="M134:N134"/>
    <mergeCell ref="O134:P134"/>
    <mergeCell ref="Q134:R134"/>
    <mergeCell ref="S134:T134"/>
    <mergeCell ref="U134:V134"/>
    <mergeCell ref="AH133:AJ133"/>
    <mergeCell ref="AK133:AM133"/>
    <mergeCell ref="AN133:AP133"/>
    <mergeCell ref="AQ133:AS133"/>
    <mergeCell ref="AZ133:BB133"/>
    <mergeCell ref="U133:V133"/>
    <mergeCell ref="W133:X133"/>
    <mergeCell ref="Y133:Z133"/>
    <mergeCell ref="AA133:AB133"/>
    <mergeCell ref="AC133:AD133"/>
    <mergeCell ref="AE133:AG133"/>
    <mergeCell ref="D133:E133"/>
    <mergeCell ref="F133:G133"/>
    <mergeCell ref="H133:J133"/>
    <mergeCell ref="K133:L133"/>
    <mergeCell ref="M133:N133"/>
    <mergeCell ref="O133:P133"/>
    <mergeCell ref="Q133:R133"/>
    <mergeCell ref="S133:T133"/>
    <mergeCell ref="AE132:AG132"/>
    <mergeCell ref="AH132:AJ132"/>
    <mergeCell ref="AK132:AM132"/>
    <mergeCell ref="AN132:AP132"/>
    <mergeCell ref="AQ132:AS132"/>
    <mergeCell ref="S132:T132"/>
    <mergeCell ref="U132:V132"/>
    <mergeCell ref="W132:X132"/>
    <mergeCell ref="Y132:Z132"/>
    <mergeCell ref="AA132:AB132"/>
    <mergeCell ref="AC132:AD132"/>
    <mergeCell ref="AZ131:BB131"/>
    <mergeCell ref="BC131:BE131"/>
    <mergeCell ref="D132:E132"/>
    <mergeCell ref="F132:G132"/>
    <mergeCell ref="H132:J132"/>
    <mergeCell ref="K132:L132"/>
    <mergeCell ref="M132:N132"/>
    <mergeCell ref="O132:P132"/>
    <mergeCell ref="Q132:R132"/>
    <mergeCell ref="AC131:AD131"/>
    <mergeCell ref="AE131:AG131"/>
    <mergeCell ref="AH131:AJ131"/>
    <mergeCell ref="AK131:AM131"/>
    <mergeCell ref="AN131:AP131"/>
    <mergeCell ref="AQ131:AS131"/>
    <mergeCell ref="Q131:R131"/>
    <mergeCell ref="S131:T131"/>
    <mergeCell ref="U131:V131"/>
    <mergeCell ref="W131:X131"/>
    <mergeCell ref="Y131:Z131"/>
    <mergeCell ref="AA131:AB131"/>
    <mergeCell ref="D131:E131"/>
    <mergeCell ref="F131:G131"/>
    <mergeCell ref="H131:J131"/>
    <mergeCell ref="K131:L131"/>
    <mergeCell ref="M131:N131"/>
    <mergeCell ref="O131:P131"/>
    <mergeCell ref="AZ132:BB132"/>
    <mergeCell ref="BC132:BE132"/>
    <mergeCell ref="AK130:AM130"/>
    <mergeCell ref="AN130:AP130"/>
    <mergeCell ref="AQ130:AS130"/>
    <mergeCell ref="AZ130:BB130"/>
    <mergeCell ref="BC130:BE130"/>
    <mergeCell ref="W130:X130"/>
    <mergeCell ref="Y130:Z130"/>
    <mergeCell ref="AA130:AB130"/>
    <mergeCell ref="AC130:AD130"/>
    <mergeCell ref="AE130:AG130"/>
    <mergeCell ref="AH130:AJ130"/>
    <mergeCell ref="BC129:BE129"/>
    <mergeCell ref="D130:E130"/>
    <mergeCell ref="F130:G130"/>
    <mergeCell ref="H130:J130"/>
    <mergeCell ref="K130:L130"/>
    <mergeCell ref="M130:N130"/>
    <mergeCell ref="O130:P130"/>
    <mergeCell ref="Q130:R130"/>
    <mergeCell ref="S130:T130"/>
    <mergeCell ref="U130:V130"/>
    <mergeCell ref="AH129:AJ129"/>
    <mergeCell ref="AK129:AM129"/>
    <mergeCell ref="AN129:AP129"/>
    <mergeCell ref="AQ129:AS129"/>
    <mergeCell ref="AZ129:BB129"/>
    <mergeCell ref="U129:V129"/>
    <mergeCell ref="W129:X129"/>
    <mergeCell ref="Y129:Z129"/>
    <mergeCell ref="AA129:AB129"/>
    <mergeCell ref="AC129:AD129"/>
    <mergeCell ref="AE129:AG129"/>
    <mergeCell ref="D129:E129"/>
    <mergeCell ref="F129:G129"/>
    <mergeCell ref="H129:J129"/>
    <mergeCell ref="K129:L129"/>
    <mergeCell ref="M129:N129"/>
    <mergeCell ref="O129:P129"/>
    <mergeCell ref="Q129:R129"/>
    <mergeCell ref="S129:T129"/>
    <mergeCell ref="AE128:AG128"/>
    <mergeCell ref="AH128:AJ128"/>
    <mergeCell ref="AK128:AM128"/>
    <mergeCell ref="AN128:AP128"/>
    <mergeCell ref="AQ128:AS128"/>
    <mergeCell ref="S128:T128"/>
    <mergeCell ref="U128:V128"/>
    <mergeCell ref="W128:X128"/>
    <mergeCell ref="Y128:Z128"/>
    <mergeCell ref="AA128:AB128"/>
    <mergeCell ref="AC128:AD128"/>
    <mergeCell ref="AZ127:BB127"/>
    <mergeCell ref="BC127:BE127"/>
    <mergeCell ref="D128:E128"/>
    <mergeCell ref="F128:G128"/>
    <mergeCell ref="H128:J128"/>
    <mergeCell ref="K128:L128"/>
    <mergeCell ref="M128:N128"/>
    <mergeCell ref="O128:P128"/>
    <mergeCell ref="Q128:R128"/>
    <mergeCell ref="AC127:AD127"/>
    <mergeCell ref="AE127:AG127"/>
    <mergeCell ref="AH127:AJ127"/>
    <mergeCell ref="AK127:AM127"/>
    <mergeCell ref="AN127:AP127"/>
    <mergeCell ref="AQ127:AS127"/>
    <mergeCell ref="Q127:R127"/>
    <mergeCell ref="S127:T127"/>
    <mergeCell ref="U127:V127"/>
    <mergeCell ref="W127:X127"/>
    <mergeCell ref="Y127:Z127"/>
    <mergeCell ref="AA127:AB127"/>
    <mergeCell ref="D127:E127"/>
    <mergeCell ref="F127:G127"/>
    <mergeCell ref="H127:J127"/>
    <mergeCell ref="K127:L127"/>
    <mergeCell ref="M127:N127"/>
    <mergeCell ref="O127:P127"/>
    <mergeCell ref="AZ128:BB128"/>
    <mergeCell ref="BC128:BE128"/>
    <mergeCell ref="AK126:AM126"/>
    <mergeCell ref="AN126:AP126"/>
    <mergeCell ref="AQ126:AS126"/>
    <mergeCell ref="AZ126:BB126"/>
    <mergeCell ref="BC126:BE126"/>
    <mergeCell ref="W126:X126"/>
    <mergeCell ref="Y126:Z126"/>
    <mergeCell ref="AA126:AB126"/>
    <mergeCell ref="AC126:AD126"/>
    <mergeCell ref="AE126:AG126"/>
    <mergeCell ref="AH126:AJ126"/>
    <mergeCell ref="BC125:BE125"/>
    <mergeCell ref="D126:E126"/>
    <mergeCell ref="F126:G126"/>
    <mergeCell ref="H126:J126"/>
    <mergeCell ref="K126:L126"/>
    <mergeCell ref="M126:N126"/>
    <mergeCell ref="O126:P126"/>
    <mergeCell ref="Q126:R126"/>
    <mergeCell ref="S126:T126"/>
    <mergeCell ref="U126:V126"/>
    <mergeCell ref="AH125:AJ125"/>
    <mergeCell ref="AK125:AM125"/>
    <mergeCell ref="AN125:AP125"/>
    <mergeCell ref="AQ125:AS125"/>
    <mergeCell ref="AZ125:BB125"/>
    <mergeCell ref="U125:V125"/>
    <mergeCell ref="W125:X125"/>
    <mergeCell ref="Y125:Z125"/>
    <mergeCell ref="AA125:AB125"/>
    <mergeCell ref="AC125:AD125"/>
    <mergeCell ref="AE125:AG125"/>
    <mergeCell ref="D125:E125"/>
    <mergeCell ref="F125:G125"/>
    <mergeCell ref="H125:J125"/>
    <mergeCell ref="K125:L125"/>
    <mergeCell ref="M125:N125"/>
    <mergeCell ref="O125:P125"/>
    <mergeCell ref="Q125:R125"/>
    <mergeCell ref="S125:T125"/>
    <mergeCell ref="AE124:AG124"/>
    <mergeCell ref="AH124:AJ124"/>
    <mergeCell ref="AK124:AM124"/>
    <mergeCell ref="AN124:AP124"/>
    <mergeCell ref="AQ124:AS124"/>
    <mergeCell ref="S124:T124"/>
    <mergeCell ref="U124:V124"/>
    <mergeCell ref="W124:X124"/>
    <mergeCell ref="Y124:Z124"/>
    <mergeCell ref="AA124:AB124"/>
    <mergeCell ref="AC124:AD124"/>
    <mergeCell ref="AZ123:BB123"/>
    <mergeCell ref="BC123:BE123"/>
    <mergeCell ref="D124:E124"/>
    <mergeCell ref="F124:G124"/>
    <mergeCell ref="H124:J124"/>
    <mergeCell ref="K124:L124"/>
    <mergeCell ref="M124:N124"/>
    <mergeCell ref="O124:P124"/>
    <mergeCell ref="Q124:R124"/>
    <mergeCell ref="AC123:AD123"/>
    <mergeCell ref="AE123:AG123"/>
    <mergeCell ref="AH123:AJ123"/>
    <mergeCell ref="AK123:AM123"/>
    <mergeCell ref="AN123:AP123"/>
    <mergeCell ref="AQ123:AS123"/>
    <mergeCell ref="Q123:R123"/>
    <mergeCell ref="S123:T123"/>
    <mergeCell ref="U123:V123"/>
    <mergeCell ref="W123:X123"/>
    <mergeCell ref="Y123:Z123"/>
    <mergeCell ref="AA123:AB123"/>
    <mergeCell ref="D123:E123"/>
    <mergeCell ref="F123:G123"/>
    <mergeCell ref="H123:J123"/>
    <mergeCell ref="K123:L123"/>
    <mergeCell ref="M123:N123"/>
    <mergeCell ref="O123:P123"/>
    <mergeCell ref="AZ124:BB124"/>
    <mergeCell ref="BC124:BE124"/>
    <mergeCell ref="AK122:AM122"/>
    <mergeCell ref="AN122:AP122"/>
    <mergeCell ref="AQ122:AS122"/>
    <mergeCell ref="AZ122:BB122"/>
    <mergeCell ref="BC122:BE122"/>
    <mergeCell ref="W122:X122"/>
    <mergeCell ref="Y122:Z122"/>
    <mergeCell ref="AA122:AB122"/>
    <mergeCell ref="AC122:AD122"/>
    <mergeCell ref="AE122:AG122"/>
    <mergeCell ref="AH122:AJ122"/>
    <mergeCell ref="BC121:BE121"/>
    <mergeCell ref="D122:E122"/>
    <mergeCell ref="F122:G122"/>
    <mergeCell ref="H122:J122"/>
    <mergeCell ref="K122:L122"/>
    <mergeCell ref="M122:N122"/>
    <mergeCell ref="O122:P122"/>
    <mergeCell ref="Q122:R122"/>
    <mergeCell ref="S122:T122"/>
    <mergeCell ref="U122:V122"/>
    <mergeCell ref="AH121:AJ121"/>
    <mergeCell ref="AK121:AM121"/>
    <mergeCell ref="AN121:AP121"/>
    <mergeCell ref="AQ121:AS121"/>
    <mergeCell ref="AZ121:BB121"/>
    <mergeCell ref="U121:V121"/>
    <mergeCell ref="W121:X121"/>
    <mergeCell ref="Y121:Z121"/>
    <mergeCell ref="AA121:AB121"/>
    <mergeCell ref="AC121:AD121"/>
    <mergeCell ref="AE121:AG121"/>
    <mergeCell ref="D121:E121"/>
    <mergeCell ref="F121:G121"/>
    <mergeCell ref="H121:J121"/>
    <mergeCell ref="K121:L121"/>
    <mergeCell ref="M121:N121"/>
    <mergeCell ref="O121:P121"/>
    <mergeCell ref="Q121:R121"/>
    <mergeCell ref="S121:T121"/>
    <mergeCell ref="AE120:AG120"/>
    <mergeCell ref="AH120:AJ120"/>
    <mergeCell ref="AK120:AM120"/>
    <mergeCell ref="AN120:AP120"/>
    <mergeCell ref="AQ120:AS120"/>
    <mergeCell ref="S120:T120"/>
    <mergeCell ref="U120:V120"/>
    <mergeCell ref="W120:X120"/>
    <mergeCell ref="Y120:Z120"/>
    <mergeCell ref="AA120:AB120"/>
    <mergeCell ref="AC120:AD120"/>
    <mergeCell ref="AZ119:BB119"/>
    <mergeCell ref="BC119:BE119"/>
    <mergeCell ref="D120:E120"/>
    <mergeCell ref="F120:G120"/>
    <mergeCell ref="H120:J120"/>
    <mergeCell ref="K120:L120"/>
    <mergeCell ref="M120:N120"/>
    <mergeCell ref="O120:P120"/>
    <mergeCell ref="Q120:R120"/>
    <mergeCell ref="AC119:AD119"/>
    <mergeCell ref="AE119:AG119"/>
    <mergeCell ref="AH119:AJ119"/>
    <mergeCell ref="AK119:AM119"/>
    <mergeCell ref="AN119:AP119"/>
    <mergeCell ref="AQ119:AS119"/>
    <mergeCell ref="Q119:R119"/>
    <mergeCell ref="S119:T119"/>
    <mergeCell ref="U119:V119"/>
    <mergeCell ref="W119:X119"/>
    <mergeCell ref="Y119:Z119"/>
    <mergeCell ref="AA119:AB119"/>
    <mergeCell ref="D119:E119"/>
    <mergeCell ref="F119:G119"/>
    <mergeCell ref="H119:J119"/>
    <mergeCell ref="K119:L119"/>
    <mergeCell ref="M119:N119"/>
    <mergeCell ref="O119:P119"/>
    <mergeCell ref="AZ120:BB120"/>
    <mergeCell ref="BC120:BE120"/>
    <mergeCell ref="AK118:AM118"/>
    <mergeCell ref="AN118:AP118"/>
    <mergeCell ref="AQ118:AS118"/>
    <mergeCell ref="AZ118:BB118"/>
    <mergeCell ref="BC118:BE118"/>
    <mergeCell ref="W118:X118"/>
    <mergeCell ref="Y118:Z118"/>
    <mergeCell ref="AA118:AB118"/>
    <mergeCell ref="AC118:AD118"/>
    <mergeCell ref="AE118:AG118"/>
    <mergeCell ref="AH118:AJ118"/>
    <mergeCell ref="BC117:BE117"/>
    <mergeCell ref="D118:E118"/>
    <mergeCell ref="F118:G118"/>
    <mergeCell ref="H118:J118"/>
    <mergeCell ref="K118:L118"/>
    <mergeCell ref="M118:N118"/>
    <mergeCell ref="O118:P118"/>
    <mergeCell ref="Q118:R118"/>
    <mergeCell ref="S118:T118"/>
    <mergeCell ref="U118:V118"/>
    <mergeCell ref="AH117:AJ117"/>
    <mergeCell ref="AK117:AM117"/>
    <mergeCell ref="AN117:AP117"/>
    <mergeCell ref="AQ117:AS117"/>
    <mergeCell ref="AZ117:BB117"/>
    <mergeCell ref="U117:V117"/>
    <mergeCell ref="W117:X117"/>
    <mergeCell ref="Y117:Z117"/>
    <mergeCell ref="AA117:AB117"/>
    <mergeCell ref="AC117:AD117"/>
    <mergeCell ref="AE117:AG117"/>
    <mergeCell ref="D117:E117"/>
    <mergeCell ref="F117:G117"/>
    <mergeCell ref="H117:J117"/>
    <mergeCell ref="K117:L117"/>
    <mergeCell ref="M117:N117"/>
    <mergeCell ref="O117:P117"/>
    <mergeCell ref="Q117:R117"/>
    <mergeCell ref="S117:T117"/>
    <mergeCell ref="AE116:AG116"/>
    <mergeCell ref="AH116:AJ116"/>
    <mergeCell ref="AK116:AM116"/>
    <mergeCell ref="AN116:AP116"/>
    <mergeCell ref="AQ116:AS116"/>
    <mergeCell ref="S116:T116"/>
    <mergeCell ref="U116:V116"/>
    <mergeCell ref="W116:X116"/>
    <mergeCell ref="Y116:Z116"/>
    <mergeCell ref="AA116:AB116"/>
    <mergeCell ref="AC116:AD116"/>
    <mergeCell ref="AZ115:BB115"/>
    <mergeCell ref="BC115:BE115"/>
    <mergeCell ref="BL115:BM115"/>
    <mergeCell ref="D116:E116"/>
    <mergeCell ref="F116:G116"/>
    <mergeCell ref="H116:J116"/>
    <mergeCell ref="K116:L116"/>
    <mergeCell ref="M116:N116"/>
    <mergeCell ref="O116:P116"/>
    <mergeCell ref="Q116:R116"/>
    <mergeCell ref="AE115:AG115"/>
    <mergeCell ref="AH115:AJ115"/>
    <mergeCell ref="AK115:AM115"/>
    <mergeCell ref="AN115:AP115"/>
    <mergeCell ref="AQ115:AS115"/>
    <mergeCell ref="S115:T115"/>
    <mergeCell ref="U115:V115"/>
    <mergeCell ref="W115:X115"/>
    <mergeCell ref="Y115:Z115"/>
    <mergeCell ref="AA115:AB115"/>
    <mergeCell ref="AC115:AD115"/>
    <mergeCell ref="D115:E115"/>
    <mergeCell ref="F115:G115"/>
    <mergeCell ref="H115:J115"/>
    <mergeCell ref="K115:L115"/>
    <mergeCell ref="M115:N115"/>
    <mergeCell ref="O115:P115"/>
    <mergeCell ref="Q115:R115"/>
    <mergeCell ref="AZ116:BB116"/>
    <mergeCell ref="BC116:BE116"/>
    <mergeCell ref="AC114:AD114"/>
    <mergeCell ref="AE114:AG114"/>
    <mergeCell ref="AH114:AJ114"/>
    <mergeCell ref="AK114:AM114"/>
    <mergeCell ref="AN114:AP114"/>
    <mergeCell ref="AQ114:AS114"/>
    <mergeCell ref="Q114:R114"/>
    <mergeCell ref="S114:T114"/>
    <mergeCell ref="U114:V114"/>
    <mergeCell ref="W114:X114"/>
    <mergeCell ref="Y114:Z114"/>
    <mergeCell ref="AA114:AB114"/>
    <mergeCell ref="BC112:BE112"/>
    <mergeCell ref="M113:R113"/>
    <mergeCell ref="S113:X113"/>
    <mergeCell ref="Y113:AD113"/>
    <mergeCell ref="D114:E114"/>
    <mergeCell ref="F114:G114"/>
    <mergeCell ref="H114:J114"/>
    <mergeCell ref="K114:L114"/>
    <mergeCell ref="M114:N114"/>
    <mergeCell ref="O114:P114"/>
    <mergeCell ref="AH112:AJ112"/>
    <mergeCell ref="AK112:AM112"/>
    <mergeCell ref="AN112:AP112"/>
    <mergeCell ref="AQ112:AS112"/>
    <mergeCell ref="AZ112:BB112"/>
    <mergeCell ref="AL109:AM109"/>
    <mergeCell ref="AN109:AO109"/>
    <mergeCell ref="AZ114:BB114"/>
    <mergeCell ref="BC114:BE114"/>
    <mergeCell ref="A112:A114"/>
    <mergeCell ref="B112:B114"/>
    <mergeCell ref="C112:C114"/>
    <mergeCell ref="D112:E113"/>
    <mergeCell ref="F112:G113"/>
    <mergeCell ref="H112:J113"/>
    <mergeCell ref="M112:AD112"/>
    <mergeCell ref="AE112:AG112"/>
    <mergeCell ref="AP108:AQ109"/>
    <mergeCell ref="AR108:AS109"/>
    <mergeCell ref="T109:U109"/>
    <mergeCell ref="V109:W109"/>
    <mergeCell ref="X109:Y109"/>
    <mergeCell ref="Z109:AA109"/>
    <mergeCell ref="AD109:AE109"/>
    <mergeCell ref="AF109:AG109"/>
    <mergeCell ref="AH109:AI109"/>
    <mergeCell ref="AJ109:AK109"/>
    <mergeCell ref="AD108:AE108"/>
    <mergeCell ref="AF108:AG108"/>
    <mergeCell ref="AH108:AI108"/>
    <mergeCell ref="AJ108:AK108"/>
    <mergeCell ref="AL108:AM108"/>
    <mergeCell ref="AN108:AO108"/>
    <mergeCell ref="R108:S109"/>
    <mergeCell ref="T108:U108"/>
    <mergeCell ref="V108:W108"/>
    <mergeCell ref="X108:Y108"/>
    <mergeCell ref="Z108:AA108"/>
    <mergeCell ref="AB108:AC109"/>
    <mergeCell ref="A108:C109"/>
    <mergeCell ref="D108:E109"/>
    <mergeCell ref="F108:G109"/>
    <mergeCell ref="H108:I109"/>
    <mergeCell ref="J108:K109"/>
    <mergeCell ref="L108:M109"/>
    <mergeCell ref="N108:O109"/>
    <mergeCell ref="P108:Q109"/>
    <mergeCell ref="AD107:AE107"/>
    <mergeCell ref="AF107:AG107"/>
    <mergeCell ref="AH107:AI107"/>
    <mergeCell ref="AJ107:AK107"/>
    <mergeCell ref="AL107:AM107"/>
    <mergeCell ref="AN107:AO107"/>
    <mergeCell ref="AJ106:AK106"/>
    <mergeCell ref="AL106:AM106"/>
    <mergeCell ref="AN106:AO106"/>
    <mergeCell ref="T107:U107"/>
    <mergeCell ref="V107:W107"/>
    <mergeCell ref="X107:Y107"/>
    <mergeCell ref="Z107:AA107"/>
    <mergeCell ref="AB107:AC107"/>
    <mergeCell ref="X106:Y106"/>
    <mergeCell ref="Z106:AA106"/>
    <mergeCell ref="AB106:AC106"/>
    <mergeCell ref="AD106:AE106"/>
    <mergeCell ref="AF106:AG106"/>
    <mergeCell ref="AH106:AI106"/>
    <mergeCell ref="M106:M107"/>
    <mergeCell ref="O106:O107"/>
    <mergeCell ref="P106:Q107"/>
    <mergeCell ref="R106:S107"/>
    <mergeCell ref="T106:U106"/>
    <mergeCell ref="V106:W106"/>
    <mergeCell ref="AP105:AQ105"/>
    <mergeCell ref="AR105:AS105"/>
    <mergeCell ref="A106:A107"/>
    <mergeCell ref="B106:B107"/>
    <mergeCell ref="C106:C107"/>
    <mergeCell ref="D106:E107"/>
    <mergeCell ref="F106:G107"/>
    <mergeCell ref="H106:I107"/>
    <mergeCell ref="J106:K107"/>
    <mergeCell ref="L106:L107"/>
    <mergeCell ref="AD105:AE105"/>
    <mergeCell ref="AF105:AG105"/>
    <mergeCell ref="AH105:AI105"/>
    <mergeCell ref="AJ105:AK105"/>
    <mergeCell ref="AL105:AM105"/>
    <mergeCell ref="AN105:AO105"/>
    <mergeCell ref="AP107:AQ107"/>
    <mergeCell ref="AR107:AS107"/>
    <mergeCell ref="AP106:AQ106"/>
    <mergeCell ref="AR106:AS106"/>
    <mergeCell ref="A104:A105"/>
    <mergeCell ref="B104:B105"/>
    <mergeCell ref="C104:C105"/>
    <mergeCell ref="D104:E105"/>
    <mergeCell ref="F104:G105"/>
    <mergeCell ref="H104:I105"/>
    <mergeCell ref="J104:K105"/>
    <mergeCell ref="L104:L105"/>
    <mergeCell ref="AP104:AQ104"/>
    <mergeCell ref="AR104:AS104"/>
    <mergeCell ref="T105:U105"/>
    <mergeCell ref="V105:W105"/>
    <mergeCell ref="X105:Y105"/>
    <mergeCell ref="Z105:AA105"/>
    <mergeCell ref="AB105:AC105"/>
    <mergeCell ref="X104:Y104"/>
    <mergeCell ref="Z104:AA104"/>
    <mergeCell ref="AB104:AC104"/>
    <mergeCell ref="AD104:AE104"/>
    <mergeCell ref="AF104:AG104"/>
    <mergeCell ref="AH104:AI104"/>
    <mergeCell ref="M104:M105"/>
    <mergeCell ref="O104:O105"/>
    <mergeCell ref="P104:Q105"/>
    <mergeCell ref="R104:S105"/>
    <mergeCell ref="T104:U104"/>
    <mergeCell ref="V104:W104"/>
    <mergeCell ref="AJ104:AK104"/>
    <mergeCell ref="AL104:AM104"/>
    <mergeCell ref="AN104:AO104"/>
    <mergeCell ref="AD103:AE103"/>
    <mergeCell ref="AF103:AG103"/>
    <mergeCell ref="AH103:AI103"/>
    <mergeCell ref="AJ103:AK103"/>
    <mergeCell ref="AL103:AM103"/>
    <mergeCell ref="AN103:AO103"/>
    <mergeCell ref="AJ102:AK102"/>
    <mergeCell ref="AL102:AM102"/>
    <mergeCell ref="AN102:AO102"/>
    <mergeCell ref="T103:U103"/>
    <mergeCell ref="V103:W103"/>
    <mergeCell ref="X103:Y103"/>
    <mergeCell ref="Z103:AA103"/>
    <mergeCell ref="AB103:AC103"/>
    <mergeCell ref="X102:Y102"/>
    <mergeCell ref="Z102:AA102"/>
    <mergeCell ref="AB102:AC102"/>
    <mergeCell ref="AD102:AE102"/>
    <mergeCell ref="AF102:AG102"/>
    <mergeCell ref="AH102:AI102"/>
    <mergeCell ref="M102:M103"/>
    <mergeCell ref="O102:O103"/>
    <mergeCell ref="P102:Q103"/>
    <mergeCell ref="R102:S103"/>
    <mergeCell ref="T102:U102"/>
    <mergeCell ref="V102:W102"/>
    <mergeCell ref="AP101:AQ101"/>
    <mergeCell ref="AR101:AS101"/>
    <mergeCell ref="A102:A103"/>
    <mergeCell ref="B102:B103"/>
    <mergeCell ref="C102:C103"/>
    <mergeCell ref="D102:E103"/>
    <mergeCell ref="F102:G103"/>
    <mergeCell ref="H102:I103"/>
    <mergeCell ref="J102:K103"/>
    <mergeCell ref="L102:L103"/>
    <mergeCell ref="AD101:AE101"/>
    <mergeCell ref="AF101:AG101"/>
    <mergeCell ref="AH101:AI101"/>
    <mergeCell ref="AJ101:AK101"/>
    <mergeCell ref="AL101:AM101"/>
    <mergeCell ref="AN101:AO101"/>
    <mergeCell ref="AP103:AQ103"/>
    <mergeCell ref="AR103:AS103"/>
    <mergeCell ref="AP102:AQ102"/>
    <mergeCell ref="AR102:AS102"/>
    <mergeCell ref="A100:A101"/>
    <mergeCell ref="B100:B101"/>
    <mergeCell ref="C100:C101"/>
    <mergeCell ref="D100:E101"/>
    <mergeCell ref="F100:G101"/>
    <mergeCell ref="H100:I101"/>
    <mergeCell ref="AP100:AQ100"/>
    <mergeCell ref="AR100:AS100"/>
    <mergeCell ref="T101:U101"/>
    <mergeCell ref="V101:W101"/>
    <mergeCell ref="X101:Y101"/>
    <mergeCell ref="Z101:AA101"/>
    <mergeCell ref="AB101:AC101"/>
    <mergeCell ref="X100:Y100"/>
    <mergeCell ref="Z100:AA100"/>
    <mergeCell ref="AB100:AC100"/>
    <mergeCell ref="AD100:AE100"/>
    <mergeCell ref="AF100:AG100"/>
    <mergeCell ref="AH100:AI100"/>
    <mergeCell ref="M100:M101"/>
    <mergeCell ref="O100:O101"/>
    <mergeCell ref="P100:Q101"/>
    <mergeCell ref="R100:S101"/>
    <mergeCell ref="T100:U100"/>
    <mergeCell ref="V100:W100"/>
    <mergeCell ref="A98:A99"/>
    <mergeCell ref="B98:B99"/>
    <mergeCell ref="C98:C99"/>
    <mergeCell ref="D98:E99"/>
    <mergeCell ref="F98:G99"/>
    <mergeCell ref="J100:K101"/>
    <mergeCell ref="L100:L101"/>
    <mergeCell ref="AD99:AE99"/>
    <mergeCell ref="AF99:AG99"/>
    <mergeCell ref="AH99:AI99"/>
    <mergeCell ref="AJ99:AK99"/>
    <mergeCell ref="AL99:AM99"/>
    <mergeCell ref="AN99:AO99"/>
    <mergeCell ref="AJ98:AK98"/>
    <mergeCell ref="AL98:AM98"/>
    <mergeCell ref="AN98:AO98"/>
    <mergeCell ref="T99:U99"/>
    <mergeCell ref="V99:W99"/>
    <mergeCell ref="X99:Y99"/>
    <mergeCell ref="Z99:AA99"/>
    <mergeCell ref="AB99:AC99"/>
    <mergeCell ref="X98:Y98"/>
    <mergeCell ref="Z98:AA98"/>
    <mergeCell ref="AB98:AC98"/>
    <mergeCell ref="AD98:AE98"/>
    <mergeCell ref="AF98:AG98"/>
    <mergeCell ref="AH98:AI98"/>
    <mergeCell ref="AJ100:AK100"/>
    <mergeCell ref="AL100:AM100"/>
    <mergeCell ref="AN100:AO100"/>
    <mergeCell ref="M98:M99"/>
    <mergeCell ref="O98:O99"/>
    <mergeCell ref="A96:A97"/>
    <mergeCell ref="B96:B97"/>
    <mergeCell ref="C96:C97"/>
    <mergeCell ref="D96:E97"/>
    <mergeCell ref="F96:G97"/>
    <mergeCell ref="H96:I97"/>
    <mergeCell ref="J96:K97"/>
    <mergeCell ref="L96:L97"/>
    <mergeCell ref="AP96:AQ96"/>
    <mergeCell ref="AR96:AS96"/>
    <mergeCell ref="T97:U97"/>
    <mergeCell ref="V97:W97"/>
    <mergeCell ref="X97:Y97"/>
    <mergeCell ref="Z97:AA97"/>
    <mergeCell ref="M96:M97"/>
    <mergeCell ref="O96:O97"/>
    <mergeCell ref="P96:Q97"/>
    <mergeCell ref="R96:S97"/>
    <mergeCell ref="T96:U96"/>
    <mergeCell ref="V96:W96"/>
    <mergeCell ref="AJ96:AK96"/>
    <mergeCell ref="AL96:AM96"/>
    <mergeCell ref="AN96:AO96"/>
    <mergeCell ref="AP97:AQ97"/>
    <mergeCell ref="H98:I99"/>
    <mergeCell ref="J98:K99"/>
    <mergeCell ref="L98:L99"/>
    <mergeCell ref="AD97:AE97"/>
    <mergeCell ref="AF97:AG97"/>
    <mergeCell ref="AH97:AI97"/>
    <mergeCell ref="AJ97:AK97"/>
    <mergeCell ref="AL97:AM97"/>
    <mergeCell ref="AN97:AO97"/>
    <mergeCell ref="AP99:AQ99"/>
    <mergeCell ref="AR97:AS97"/>
    <mergeCell ref="AD95:AE95"/>
    <mergeCell ref="AF95:AG95"/>
    <mergeCell ref="AH95:AI95"/>
    <mergeCell ref="AJ95:AK95"/>
    <mergeCell ref="AL95:AM95"/>
    <mergeCell ref="AN95:AO95"/>
    <mergeCell ref="M94:M95"/>
    <mergeCell ref="O94:O95"/>
    <mergeCell ref="P94:Q95"/>
    <mergeCell ref="R94:S95"/>
    <mergeCell ref="AR99:AS99"/>
    <mergeCell ref="AP98:AQ98"/>
    <mergeCell ref="AR98:AS98"/>
    <mergeCell ref="P98:Q99"/>
    <mergeCell ref="R98:S99"/>
    <mergeCell ref="T98:U98"/>
    <mergeCell ref="V98:W98"/>
    <mergeCell ref="AJ94:AK94"/>
    <mergeCell ref="AL94:AM94"/>
    <mergeCell ref="AN94:AO94"/>
    <mergeCell ref="T95:U95"/>
    <mergeCell ref="V95:W95"/>
    <mergeCell ref="X95:Y95"/>
    <mergeCell ref="Z95:AA95"/>
    <mergeCell ref="AB95:AC95"/>
    <mergeCell ref="X94:Y94"/>
    <mergeCell ref="Z94:AA94"/>
    <mergeCell ref="AB94:AC94"/>
    <mergeCell ref="AD94:AE94"/>
    <mergeCell ref="AF94:AG94"/>
    <mergeCell ref="AH94:AI94"/>
    <mergeCell ref="AB97:AC97"/>
    <mergeCell ref="X96:Y96"/>
    <mergeCell ref="Z96:AA96"/>
    <mergeCell ref="AB96:AC96"/>
    <mergeCell ref="AD96:AE96"/>
    <mergeCell ref="AF96:AG96"/>
    <mergeCell ref="AH96:AI96"/>
    <mergeCell ref="T94:U94"/>
    <mergeCell ref="V94:W94"/>
    <mergeCell ref="AP93:AQ93"/>
    <mergeCell ref="AR93:AS93"/>
    <mergeCell ref="A94:A95"/>
    <mergeCell ref="B94:B95"/>
    <mergeCell ref="C94:C95"/>
    <mergeCell ref="D94:E95"/>
    <mergeCell ref="F94:G95"/>
    <mergeCell ref="H94:I95"/>
    <mergeCell ref="J94:K95"/>
    <mergeCell ref="L94:L95"/>
    <mergeCell ref="AD93:AE93"/>
    <mergeCell ref="AF93:AG93"/>
    <mergeCell ref="AH93:AI93"/>
    <mergeCell ref="AJ93:AK93"/>
    <mergeCell ref="AL93:AM93"/>
    <mergeCell ref="AN93:AO93"/>
    <mergeCell ref="AP95:AQ95"/>
    <mergeCell ref="AR95:AS95"/>
    <mergeCell ref="AP94:AQ94"/>
    <mergeCell ref="AR94:AS94"/>
    <mergeCell ref="A92:A93"/>
    <mergeCell ref="B92:B93"/>
    <mergeCell ref="C92:C93"/>
    <mergeCell ref="D92:E93"/>
    <mergeCell ref="F92:G93"/>
    <mergeCell ref="H92:I93"/>
    <mergeCell ref="AP92:AQ92"/>
    <mergeCell ref="AR92:AS92"/>
    <mergeCell ref="T93:U93"/>
    <mergeCell ref="V93:W93"/>
    <mergeCell ref="X93:Y93"/>
    <mergeCell ref="Z93:AA93"/>
    <mergeCell ref="AB93:AC93"/>
    <mergeCell ref="X92:Y92"/>
    <mergeCell ref="Z92:AA92"/>
    <mergeCell ref="AB92:AC92"/>
    <mergeCell ref="AD92:AE92"/>
    <mergeCell ref="AF92:AG92"/>
    <mergeCell ref="AH92:AI92"/>
    <mergeCell ref="M92:M93"/>
    <mergeCell ref="O92:O93"/>
    <mergeCell ref="P92:Q93"/>
    <mergeCell ref="R92:S93"/>
    <mergeCell ref="T92:U92"/>
    <mergeCell ref="V92:W92"/>
    <mergeCell ref="J92:K93"/>
    <mergeCell ref="L92:L93"/>
    <mergeCell ref="AR91:AS91"/>
    <mergeCell ref="AP90:AQ90"/>
    <mergeCell ref="AR90:AS90"/>
    <mergeCell ref="A88:A89"/>
    <mergeCell ref="B88:B89"/>
    <mergeCell ref="C88:C89"/>
    <mergeCell ref="D88:E89"/>
    <mergeCell ref="F88:G89"/>
    <mergeCell ref="H88:I89"/>
    <mergeCell ref="J88:K89"/>
    <mergeCell ref="L88:L89"/>
    <mergeCell ref="AP88:AQ88"/>
    <mergeCell ref="AR88:AS88"/>
    <mergeCell ref="T89:U89"/>
    <mergeCell ref="V89:W89"/>
    <mergeCell ref="X89:Y89"/>
    <mergeCell ref="Z89:AA89"/>
    <mergeCell ref="M88:M89"/>
    <mergeCell ref="O88:O89"/>
    <mergeCell ref="P88:Q89"/>
    <mergeCell ref="R88:S89"/>
    <mergeCell ref="T88:U88"/>
    <mergeCell ref="V88:W88"/>
    <mergeCell ref="AJ91:AK91"/>
    <mergeCell ref="AL91:AM91"/>
    <mergeCell ref="AN91:AO91"/>
    <mergeCell ref="AJ90:AK90"/>
    <mergeCell ref="AL90:AM90"/>
    <mergeCell ref="AN90:AO90"/>
    <mergeCell ref="A90:A91"/>
    <mergeCell ref="B90:B91"/>
    <mergeCell ref="C90:C91"/>
    <mergeCell ref="D90:E91"/>
    <mergeCell ref="F90:G91"/>
    <mergeCell ref="H90:I91"/>
    <mergeCell ref="J90:K91"/>
    <mergeCell ref="L90:L91"/>
    <mergeCell ref="AD89:AE89"/>
    <mergeCell ref="AF89:AG89"/>
    <mergeCell ref="AH89:AI89"/>
    <mergeCell ref="AJ89:AK89"/>
    <mergeCell ref="AL89:AM89"/>
    <mergeCell ref="AN89:AO89"/>
    <mergeCell ref="AD91:AE91"/>
    <mergeCell ref="AF91:AG91"/>
    <mergeCell ref="AH91:AI91"/>
    <mergeCell ref="AP91:AQ91"/>
    <mergeCell ref="AJ92:AK92"/>
    <mergeCell ref="AL92:AM92"/>
    <mergeCell ref="AN92:AO92"/>
    <mergeCell ref="M90:M91"/>
    <mergeCell ref="O90:O91"/>
    <mergeCell ref="P90:Q91"/>
    <mergeCell ref="R90:S91"/>
    <mergeCell ref="T90:U90"/>
    <mergeCell ref="V90:W90"/>
    <mergeCell ref="Z91:AA91"/>
    <mergeCell ref="AB91:AC91"/>
    <mergeCell ref="X90:Y90"/>
    <mergeCell ref="Z90:AA90"/>
    <mergeCell ref="AB90:AC90"/>
    <mergeCell ref="AD90:AE90"/>
    <mergeCell ref="AF90:AG90"/>
    <mergeCell ref="AH90:AI90"/>
    <mergeCell ref="T91:U91"/>
    <mergeCell ref="V91:W91"/>
    <mergeCell ref="X91:Y91"/>
    <mergeCell ref="AR89:AS89"/>
    <mergeCell ref="AD87:AE87"/>
    <mergeCell ref="AF87:AG87"/>
    <mergeCell ref="AH87:AI87"/>
    <mergeCell ref="AJ87:AK87"/>
    <mergeCell ref="AL87:AM87"/>
    <mergeCell ref="AN87:AO87"/>
    <mergeCell ref="AJ86:AK86"/>
    <mergeCell ref="AL86:AM86"/>
    <mergeCell ref="AN86:AO86"/>
    <mergeCell ref="T87:U87"/>
    <mergeCell ref="V87:W87"/>
    <mergeCell ref="X87:Y87"/>
    <mergeCell ref="Z87:AA87"/>
    <mergeCell ref="AB87:AC87"/>
    <mergeCell ref="X86:Y86"/>
    <mergeCell ref="Z86:AA86"/>
    <mergeCell ref="AB86:AC86"/>
    <mergeCell ref="AD86:AE86"/>
    <mergeCell ref="AF86:AG86"/>
    <mergeCell ref="AH86:AI86"/>
    <mergeCell ref="AB89:AC89"/>
    <mergeCell ref="X88:Y88"/>
    <mergeCell ref="Z88:AA88"/>
    <mergeCell ref="AB88:AC88"/>
    <mergeCell ref="AD88:AE88"/>
    <mergeCell ref="AF88:AG88"/>
    <mergeCell ref="AH88:AI88"/>
    <mergeCell ref="AJ88:AK88"/>
    <mergeCell ref="AL88:AM88"/>
    <mergeCell ref="AN88:AO88"/>
    <mergeCell ref="AP89:AQ89"/>
    <mergeCell ref="M86:M87"/>
    <mergeCell ref="O86:O87"/>
    <mergeCell ref="P86:Q87"/>
    <mergeCell ref="R86:S87"/>
    <mergeCell ref="T86:U86"/>
    <mergeCell ref="V86:W86"/>
    <mergeCell ref="AP85:AQ85"/>
    <mergeCell ref="AR85:AS85"/>
    <mergeCell ref="A86:A87"/>
    <mergeCell ref="B86:B87"/>
    <mergeCell ref="C86:C87"/>
    <mergeCell ref="D86:E87"/>
    <mergeCell ref="F86:G87"/>
    <mergeCell ref="H86:I87"/>
    <mergeCell ref="J86:K87"/>
    <mergeCell ref="L86:L87"/>
    <mergeCell ref="AD85:AE85"/>
    <mergeCell ref="AF85:AG85"/>
    <mergeCell ref="AH85:AI85"/>
    <mergeCell ref="AJ85:AK85"/>
    <mergeCell ref="AL85:AM85"/>
    <mergeCell ref="AN85:AO85"/>
    <mergeCell ref="AP87:AQ87"/>
    <mergeCell ref="AR87:AS87"/>
    <mergeCell ref="AP86:AQ86"/>
    <mergeCell ref="AR86:AS86"/>
    <mergeCell ref="A84:A85"/>
    <mergeCell ref="B84:B85"/>
    <mergeCell ref="C84:C85"/>
    <mergeCell ref="D84:E85"/>
    <mergeCell ref="F84:G85"/>
    <mergeCell ref="H84:I85"/>
    <mergeCell ref="AP84:AQ84"/>
    <mergeCell ref="AR84:AS84"/>
    <mergeCell ref="T85:U85"/>
    <mergeCell ref="V85:W85"/>
    <mergeCell ref="X85:Y85"/>
    <mergeCell ref="Z85:AA85"/>
    <mergeCell ref="AB85:AC85"/>
    <mergeCell ref="X84:Y84"/>
    <mergeCell ref="Z84:AA84"/>
    <mergeCell ref="AB84:AC84"/>
    <mergeCell ref="AD84:AE84"/>
    <mergeCell ref="AF84:AG84"/>
    <mergeCell ref="AH84:AI84"/>
    <mergeCell ref="M84:M85"/>
    <mergeCell ref="O84:O85"/>
    <mergeCell ref="P84:Q85"/>
    <mergeCell ref="R84:S85"/>
    <mergeCell ref="T84:U84"/>
    <mergeCell ref="V84:W84"/>
    <mergeCell ref="A82:A83"/>
    <mergeCell ref="B82:B83"/>
    <mergeCell ref="C82:C83"/>
    <mergeCell ref="D82:E83"/>
    <mergeCell ref="F82:G83"/>
    <mergeCell ref="J84:K85"/>
    <mergeCell ref="L84:L85"/>
    <mergeCell ref="AD83:AE83"/>
    <mergeCell ref="AF83:AG83"/>
    <mergeCell ref="AH83:AI83"/>
    <mergeCell ref="AJ83:AK83"/>
    <mergeCell ref="AL83:AM83"/>
    <mergeCell ref="AN83:AO83"/>
    <mergeCell ref="AJ82:AK82"/>
    <mergeCell ref="AL82:AM82"/>
    <mergeCell ref="AN82:AO82"/>
    <mergeCell ref="T83:U83"/>
    <mergeCell ref="V83:W83"/>
    <mergeCell ref="X83:Y83"/>
    <mergeCell ref="Z83:AA83"/>
    <mergeCell ref="AB83:AC83"/>
    <mergeCell ref="X82:Y82"/>
    <mergeCell ref="Z82:AA82"/>
    <mergeCell ref="AB82:AC82"/>
    <mergeCell ref="AD82:AE82"/>
    <mergeCell ref="AF82:AG82"/>
    <mergeCell ref="AH82:AI82"/>
    <mergeCell ref="AJ84:AK84"/>
    <mergeCell ref="AL84:AM84"/>
    <mergeCell ref="AN84:AO84"/>
    <mergeCell ref="M82:M83"/>
    <mergeCell ref="O82:O83"/>
    <mergeCell ref="A80:A81"/>
    <mergeCell ref="B80:B81"/>
    <mergeCell ref="C80:C81"/>
    <mergeCell ref="D80:E81"/>
    <mergeCell ref="F80:G81"/>
    <mergeCell ref="H80:I81"/>
    <mergeCell ref="J80:K81"/>
    <mergeCell ref="L80:L81"/>
    <mergeCell ref="AP80:AQ80"/>
    <mergeCell ref="AR80:AS80"/>
    <mergeCell ref="T81:U81"/>
    <mergeCell ref="V81:W81"/>
    <mergeCell ref="X81:Y81"/>
    <mergeCell ref="Z81:AA81"/>
    <mergeCell ref="M80:M81"/>
    <mergeCell ref="O80:O81"/>
    <mergeCell ref="P80:Q81"/>
    <mergeCell ref="R80:S81"/>
    <mergeCell ref="T80:U80"/>
    <mergeCell ref="V80:W80"/>
    <mergeCell ref="AJ80:AK80"/>
    <mergeCell ref="AL80:AM80"/>
    <mergeCell ref="AN80:AO80"/>
    <mergeCell ref="AP81:AQ81"/>
    <mergeCell ref="H82:I83"/>
    <mergeCell ref="J82:K83"/>
    <mergeCell ref="L82:L83"/>
    <mergeCell ref="AD81:AE81"/>
    <mergeCell ref="AF81:AG81"/>
    <mergeCell ref="AH81:AI81"/>
    <mergeCell ref="AJ81:AK81"/>
    <mergeCell ref="AL81:AM81"/>
    <mergeCell ref="AN81:AO81"/>
    <mergeCell ref="AP83:AQ83"/>
    <mergeCell ref="AR81:AS81"/>
    <mergeCell ref="AD79:AE79"/>
    <mergeCell ref="AF79:AG79"/>
    <mergeCell ref="AH79:AI79"/>
    <mergeCell ref="AJ79:AK79"/>
    <mergeCell ref="AL79:AM79"/>
    <mergeCell ref="AN79:AO79"/>
    <mergeCell ref="M78:M79"/>
    <mergeCell ref="O78:O79"/>
    <mergeCell ref="P78:Q79"/>
    <mergeCell ref="R78:S79"/>
    <mergeCell ref="AR83:AS83"/>
    <mergeCell ref="AP82:AQ82"/>
    <mergeCell ref="AR82:AS82"/>
    <mergeCell ref="P82:Q83"/>
    <mergeCell ref="R82:S83"/>
    <mergeCell ref="T82:U82"/>
    <mergeCell ref="V82:W82"/>
    <mergeCell ref="AJ78:AK78"/>
    <mergeCell ref="AL78:AM78"/>
    <mergeCell ref="AN78:AO78"/>
    <mergeCell ref="T79:U79"/>
    <mergeCell ref="V79:W79"/>
    <mergeCell ref="X79:Y79"/>
    <mergeCell ref="Z79:AA79"/>
    <mergeCell ref="AB79:AC79"/>
    <mergeCell ref="X78:Y78"/>
    <mergeCell ref="Z78:AA78"/>
    <mergeCell ref="AB78:AC78"/>
    <mergeCell ref="AD78:AE78"/>
    <mergeCell ref="AF78:AG78"/>
    <mergeCell ref="AH78:AI78"/>
    <mergeCell ref="AB81:AC81"/>
    <mergeCell ref="X80:Y80"/>
    <mergeCell ref="Z80:AA80"/>
    <mergeCell ref="AB80:AC80"/>
    <mergeCell ref="AD80:AE80"/>
    <mergeCell ref="AF80:AG80"/>
    <mergeCell ref="AH80:AI80"/>
    <mergeCell ref="T78:U78"/>
    <mergeCell ref="V78:W78"/>
    <mergeCell ref="AP77:AQ77"/>
    <mergeCell ref="AR77:AS77"/>
    <mergeCell ref="A78:A79"/>
    <mergeCell ref="B78:B79"/>
    <mergeCell ref="C78:C79"/>
    <mergeCell ref="D78:E79"/>
    <mergeCell ref="F78:G79"/>
    <mergeCell ref="H78:I79"/>
    <mergeCell ref="J78:K79"/>
    <mergeCell ref="L78:L79"/>
    <mergeCell ref="AD77:AE77"/>
    <mergeCell ref="AF77:AG77"/>
    <mergeCell ref="AH77:AI77"/>
    <mergeCell ref="AJ77:AK77"/>
    <mergeCell ref="AL77:AM77"/>
    <mergeCell ref="AN77:AO77"/>
    <mergeCell ref="AP79:AQ79"/>
    <mergeCell ref="AR79:AS79"/>
    <mergeCell ref="AP78:AQ78"/>
    <mergeCell ref="AR78:AS78"/>
    <mergeCell ref="A76:A77"/>
    <mergeCell ref="B76:B77"/>
    <mergeCell ref="C76:C77"/>
    <mergeCell ref="D76:E77"/>
    <mergeCell ref="F76:G77"/>
    <mergeCell ref="H76:I77"/>
    <mergeCell ref="AP76:AQ76"/>
    <mergeCell ref="AR76:AS76"/>
    <mergeCell ref="T77:U77"/>
    <mergeCell ref="V77:W77"/>
    <mergeCell ref="X77:Y77"/>
    <mergeCell ref="Z77:AA77"/>
    <mergeCell ref="AB77:AC77"/>
    <mergeCell ref="X76:Y76"/>
    <mergeCell ref="Z76:AA76"/>
    <mergeCell ref="AB76:AC76"/>
    <mergeCell ref="AD76:AE76"/>
    <mergeCell ref="AF76:AG76"/>
    <mergeCell ref="AH76:AI76"/>
    <mergeCell ref="M76:M77"/>
    <mergeCell ref="O76:O77"/>
    <mergeCell ref="P76:Q77"/>
    <mergeCell ref="R76:S77"/>
    <mergeCell ref="T76:U76"/>
    <mergeCell ref="V76:W76"/>
    <mergeCell ref="J76:K77"/>
    <mergeCell ref="L76:L77"/>
    <mergeCell ref="AR75:AS75"/>
    <mergeCell ref="AP74:AQ74"/>
    <mergeCell ref="AR74:AS74"/>
    <mergeCell ref="A72:A73"/>
    <mergeCell ref="B72:B73"/>
    <mergeCell ref="C72:C73"/>
    <mergeCell ref="D72:E73"/>
    <mergeCell ref="F72:G73"/>
    <mergeCell ref="H72:I73"/>
    <mergeCell ref="J72:K73"/>
    <mergeCell ref="L72:L73"/>
    <mergeCell ref="AP72:AQ72"/>
    <mergeCell ref="AR72:AS72"/>
    <mergeCell ref="T73:U73"/>
    <mergeCell ref="V73:W73"/>
    <mergeCell ref="X73:Y73"/>
    <mergeCell ref="Z73:AA73"/>
    <mergeCell ref="M72:M73"/>
    <mergeCell ref="O72:O73"/>
    <mergeCell ref="P72:Q73"/>
    <mergeCell ref="R72:S73"/>
    <mergeCell ref="T72:U72"/>
    <mergeCell ref="V72:W72"/>
    <mergeCell ref="AJ75:AK75"/>
    <mergeCell ref="AL75:AM75"/>
    <mergeCell ref="AN75:AO75"/>
    <mergeCell ref="AJ74:AK74"/>
    <mergeCell ref="AL74:AM74"/>
    <mergeCell ref="AN74:AO74"/>
    <mergeCell ref="A74:A75"/>
    <mergeCell ref="B74:B75"/>
    <mergeCell ref="C74:C75"/>
    <mergeCell ref="D74:E75"/>
    <mergeCell ref="F74:G75"/>
    <mergeCell ref="H74:I75"/>
    <mergeCell ref="J74:K75"/>
    <mergeCell ref="L74:L75"/>
    <mergeCell ref="AD73:AE73"/>
    <mergeCell ref="AF73:AG73"/>
    <mergeCell ref="AH73:AI73"/>
    <mergeCell ref="AJ73:AK73"/>
    <mergeCell ref="AL73:AM73"/>
    <mergeCell ref="AN73:AO73"/>
    <mergeCell ref="AD75:AE75"/>
    <mergeCell ref="AF75:AG75"/>
    <mergeCell ref="AH75:AI75"/>
    <mergeCell ref="AP75:AQ75"/>
    <mergeCell ref="AJ76:AK76"/>
    <mergeCell ref="AL76:AM76"/>
    <mergeCell ref="AN76:AO76"/>
    <mergeCell ref="M74:M75"/>
    <mergeCell ref="O74:O75"/>
    <mergeCell ref="P74:Q75"/>
    <mergeCell ref="R74:S75"/>
    <mergeCell ref="T74:U74"/>
    <mergeCell ref="V74:W74"/>
    <mergeCell ref="Z75:AA75"/>
    <mergeCell ref="AB75:AC75"/>
    <mergeCell ref="X74:Y74"/>
    <mergeCell ref="Z74:AA74"/>
    <mergeCell ref="AB74:AC74"/>
    <mergeCell ref="AD74:AE74"/>
    <mergeCell ref="AF74:AG74"/>
    <mergeCell ref="AH74:AI74"/>
    <mergeCell ref="T75:U75"/>
    <mergeCell ref="V75:W75"/>
    <mergeCell ref="X75:Y75"/>
    <mergeCell ref="AR73:AS73"/>
    <mergeCell ref="AD71:AE71"/>
    <mergeCell ref="AF71:AG71"/>
    <mergeCell ref="AH71:AI71"/>
    <mergeCell ref="AJ71:AK71"/>
    <mergeCell ref="AL71:AM71"/>
    <mergeCell ref="AN71:AO71"/>
    <mergeCell ref="AJ70:AK70"/>
    <mergeCell ref="AL70:AM70"/>
    <mergeCell ref="AN70:AO70"/>
    <mergeCell ref="T71:U71"/>
    <mergeCell ref="V71:W71"/>
    <mergeCell ref="X71:Y71"/>
    <mergeCell ref="Z71:AA71"/>
    <mergeCell ref="AB71:AC71"/>
    <mergeCell ref="X70:Y70"/>
    <mergeCell ref="Z70:AA70"/>
    <mergeCell ref="AB70:AC70"/>
    <mergeCell ref="AD70:AE70"/>
    <mergeCell ref="AF70:AG70"/>
    <mergeCell ref="AH70:AI70"/>
    <mergeCell ref="AB73:AC73"/>
    <mergeCell ref="X72:Y72"/>
    <mergeCell ref="Z72:AA72"/>
    <mergeCell ref="AB72:AC72"/>
    <mergeCell ref="AD72:AE72"/>
    <mergeCell ref="AF72:AG72"/>
    <mergeCell ref="AH72:AI72"/>
    <mergeCell ref="AJ72:AK72"/>
    <mergeCell ref="AL72:AM72"/>
    <mergeCell ref="AN72:AO72"/>
    <mergeCell ref="AP73:AQ73"/>
    <mergeCell ref="M70:M71"/>
    <mergeCell ref="O70:O71"/>
    <mergeCell ref="P70:Q71"/>
    <mergeCell ref="R70:S71"/>
    <mergeCell ref="T70:U70"/>
    <mergeCell ref="V70:W70"/>
    <mergeCell ref="AP69:AQ69"/>
    <mergeCell ref="AR69:AS69"/>
    <mergeCell ref="A70:A71"/>
    <mergeCell ref="B70:B71"/>
    <mergeCell ref="C70:C71"/>
    <mergeCell ref="D70:E71"/>
    <mergeCell ref="F70:G71"/>
    <mergeCell ref="H70:I71"/>
    <mergeCell ref="J70:K71"/>
    <mergeCell ref="L70:L71"/>
    <mergeCell ref="AD69:AE69"/>
    <mergeCell ref="AF69:AG69"/>
    <mergeCell ref="AH69:AI69"/>
    <mergeCell ref="AJ69:AK69"/>
    <mergeCell ref="AL69:AM69"/>
    <mergeCell ref="AN69:AO69"/>
    <mergeCell ref="AP71:AQ71"/>
    <mergeCell ref="AR71:AS71"/>
    <mergeCell ref="AP70:AQ70"/>
    <mergeCell ref="AR70:AS70"/>
    <mergeCell ref="A68:A69"/>
    <mergeCell ref="B68:B69"/>
    <mergeCell ref="C68:C69"/>
    <mergeCell ref="D68:E69"/>
    <mergeCell ref="F68:G69"/>
    <mergeCell ref="H68:I69"/>
    <mergeCell ref="AP68:AQ68"/>
    <mergeCell ref="AR68:AS68"/>
    <mergeCell ref="T69:U69"/>
    <mergeCell ref="V69:W69"/>
    <mergeCell ref="X69:Y69"/>
    <mergeCell ref="Z69:AA69"/>
    <mergeCell ref="AB69:AC69"/>
    <mergeCell ref="X68:Y68"/>
    <mergeCell ref="Z68:AA68"/>
    <mergeCell ref="AB68:AC68"/>
    <mergeCell ref="AD68:AE68"/>
    <mergeCell ref="AF68:AG68"/>
    <mergeCell ref="AH68:AI68"/>
    <mergeCell ref="M68:M69"/>
    <mergeCell ref="O68:O69"/>
    <mergeCell ref="P68:Q69"/>
    <mergeCell ref="R68:S69"/>
    <mergeCell ref="T68:U68"/>
    <mergeCell ref="V68:W68"/>
    <mergeCell ref="A66:A67"/>
    <mergeCell ref="B66:B67"/>
    <mergeCell ref="C66:C67"/>
    <mergeCell ref="D66:E67"/>
    <mergeCell ref="F66:G67"/>
    <mergeCell ref="J68:K69"/>
    <mergeCell ref="L68:L69"/>
    <mergeCell ref="AD67:AE67"/>
    <mergeCell ref="AF67:AG67"/>
    <mergeCell ref="AH67:AI67"/>
    <mergeCell ref="AJ67:AK67"/>
    <mergeCell ref="AL67:AM67"/>
    <mergeCell ref="AN67:AO67"/>
    <mergeCell ref="AJ66:AK66"/>
    <mergeCell ref="AL66:AM66"/>
    <mergeCell ref="AN66:AO66"/>
    <mergeCell ref="T67:U67"/>
    <mergeCell ref="V67:W67"/>
    <mergeCell ref="X67:Y67"/>
    <mergeCell ref="Z67:AA67"/>
    <mergeCell ref="AB67:AC67"/>
    <mergeCell ref="X66:Y66"/>
    <mergeCell ref="Z66:AA66"/>
    <mergeCell ref="AB66:AC66"/>
    <mergeCell ref="AD66:AE66"/>
    <mergeCell ref="AF66:AG66"/>
    <mergeCell ref="AH66:AI66"/>
    <mergeCell ref="AJ68:AK68"/>
    <mergeCell ref="AL68:AM68"/>
    <mergeCell ref="AN68:AO68"/>
    <mergeCell ref="M66:M67"/>
    <mergeCell ref="O66:O67"/>
    <mergeCell ref="A64:A65"/>
    <mergeCell ref="B64:B65"/>
    <mergeCell ref="C64:C65"/>
    <mergeCell ref="D64:E65"/>
    <mergeCell ref="F64:G65"/>
    <mergeCell ref="H64:I65"/>
    <mergeCell ref="J64:K65"/>
    <mergeCell ref="L64:L65"/>
    <mergeCell ref="AP64:AQ64"/>
    <mergeCell ref="AR64:AS64"/>
    <mergeCell ref="T65:U65"/>
    <mergeCell ref="V65:W65"/>
    <mergeCell ref="X65:Y65"/>
    <mergeCell ref="Z65:AA65"/>
    <mergeCell ref="M64:M65"/>
    <mergeCell ref="O64:O65"/>
    <mergeCell ref="P64:Q65"/>
    <mergeCell ref="R64:S65"/>
    <mergeCell ref="T64:U64"/>
    <mergeCell ref="V64:W64"/>
    <mergeCell ref="AJ64:AK64"/>
    <mergeCell ref="AL64:AM64"/>
    <mergeCell ref="AN64:AO64"/>
    <mergeCell ref="AP65:AQ65"/>
    <mergeCell ref="H66:I67"/>
    <mergeCell ref="J66:K67"/>
    <mergeCell ref="L66:L67"/>
    <mergeCell ref="AD65:AE65"/>
    <mergeCell ref="AF65:AG65"/>
    <mergeCell ref="AH65:AI65"/>
    <mergeCell ref="AJ65:AK65"/>
    <mergeCell ref="AL65:AM65"/>
    <mergeCell ref="AN65:AO65"/>
    <mergeCell ref="AP67:AQ67"/>
    <mergeCell ref="AR65:AS65"/>
    <mergeCell ref="AD63:AE63"/>
    <mergeCell ref="AF63:AG63"/>
    <mergeCell ref="AH63:AI63"/>
    <mergeCell ref="AJ63:AK63"/>
    <mergeCell ref="AL63:AM63"/>
    <mergeCell ref="AN63:AO63"/>
    <mergeCell ref="M62:M63"/>
    <mergeCell ref="O62:O63"/>
    <mergeCell ref="P62:Q63"/>
    <mergeCell ref="R62:S63"/>
    <mergeCell ref="AR67:AS67"/>
    <mergeCell ref="AP66:AQ66"/>
    <mergeCell ref="AR66:AS66"/>
    <mergeCell ref="P66:Q67"/>
    <mergeCell ref="R66:S67"/>
    <mergeCell ref="T66:U66"/>
    <mergeCell ref="V66:W66"/>
    <mergeCell ref="AJ62:AK62"/>
    <mergeCell ref="AL62:AM62"/>
    <mergeCell ref="AN62:AO62"/>
    <mergeCell ref="T63:U63"/>
    <mergeCell ref="V63:W63"/>
    <mergeCell ref="X63:Y63"/>
    <mergeCell ref="Z63:AA63"/>
    <mergeCell ref="AB63:AC63"/>
    <mergeCell ref="X62:Y62"/>
    <mergeCell ref="Z62:AA62"/>
    <mergeCell ref="AB62:AC62"/>
    <mergeCell ref="AD62:AE62"/>
    <mergeCell ref="AF62:AG62"/>
    <mergeCell ref="AH62:AI62"/>
    <mergeCell ref="AB65:AC65"/>
    <mergeCell ref="X64:Y64"/>
    <mergeCell ref="Z64:AA64"/>
    <mergeCell ref="AB64:AC64"/>
    <mergeCell ref="AD64:AE64"/>
    <mergeCell ref="AF64:AG64"/>
    <mergeCell ref="AH64:AI64"/>
    <mergeCell ref="T62:U62"/>
    <mergeCell ref="V62:W62"/>
    <mergeCell ref="AP61:AQ61"/>
    <mergeCell ref="AR61:AS61"/>
    <mergeCell ref="A62:A63"/>
    <mergeCell ref="B62:B63"/>
    <mergeCell ref="C62:C63"/>
    <mergeCell ref="D62:E63"/>
    <mergeCell ref="F62:G63"/>
    <mergeCell ref="H62:I63"/>
    <mergeCell ref="J62:K63"/>
    <mergeCell ref="L62:L63"/>
    <mergeCell ref="AD61:AE61"/>
    <mergeCell ref="AF61:AG61"/>
    <mergeCell ref="AH61:AI61"/>
    <mergeCell ref="AJ61:AK61"/>
    <mergeCell ref="AL61:AM61"/>
    <mergeCell ref="AN61:AO61"/>
    <mergeCell ref="AP63:AQ63"/>
    <mergeCell ref="AR63:AS63"/>
    <mergeCell ref="AP62:AQ62"/>
    <mergeCell ref="AR62:AS62"/>
    <mergeCell ref="A60:A61"/>
    <mergeCell ref="B60:B61"/>
    <mergeCell ref="C60:C61"/>
    <mergeCell ref="D60:E61"/>
    <mergeCell ref="F60:G61"/>
    <mergeCell ref="H60:I61"/>
    <mergeCell ref="AP60:AQ60"/>
    <mergeCell ref="AR60:AS60"/>
    <mergeCell ref="T61:U61"/>
    <mergeCell ref="V61:W61"/>
    <mergeCell ref="X61:Y61"/>
    <mergeCell ref="Z61:AA61"/>
    <mergeCell ref="AB61:AC61"/>
    <mergeCell ref="X60:Y60"/>
    <mergeCell ref="Z60:AA60"/>
    <mergeCell ref="AB60:AC60"/>
    <mergeCell ref="AD60:AE60"/>
    <mergeCell ref="AF60:AG60"/>
    <mergeCell ref="AH60:AI60"/>
    <mergeCell ref="M60:M61"/>
    <mergeCell ref="O60:O61"/>
    <mergeCell ref="P60:Q61"/>
    <mergeCell ref="R60:S61"/>
    <mergeCell ref="T60:U60"/>
    <mergeCell ref="V60:W60"/>
    <mergeCell ref="J60:K61"/>
    <mergeCell ref="L60:L61"/>
    <mergeCell ref="AR59:AS59"/>
    <mergeCell ref="AP58:AQ58"/>
    <mergeCell ref="AR58:AS58"/>
    <mergeCell ref="A56:A57"/>
    <mergeCell ref="B56:B57"/>
    <mergeCell ref="C56:C57"/>
    <mergeCell ref="D56:E57"/>
    <mergeCell ref="F56:G57"/>
    <mergeCell ref="H56:I57"/>
    <mergeCell ref="J56:K57"/>
    <mergeCell ref="L56:L57"/>
    <mergeCell ref="AP56:AQ56"/>
    <mergeCell ref="AR56:AS56"/>
    <mergeCell ref="T57:U57"/>
    <mergeCell ref="V57:W57"/>
    <mergeCell ref="X57:Y57"/>
    <mergeCell ref="Z57:AA57"/>
    <mergeCell ref="M56:M57"/>
    <mergeCell ref="O56:O57"/>
    <mergeCell ref="P56:Q57"/>
    <mergeCell ref="R56:S57"/>
    <mergeCell ref="T56:U56"/>
    <mergeCell ref="V56:W56"/>
    <mergeCell ref="AJ59:AK59"/>
    <mergeCell ref="AL59:AM59"/>
    <mergeCell ref="AN59:AO59"/>
    <mergeCell ref="AJ58:AK58"/>
    <mergeCell ref="AL58:AM58"/>
    <mergeCell ref="AN58:AO58"/>
    <mergeCell ref="A58:A59"/>
    <mergeCell ref="B58:B59"/>
    <mergeCell ref="C58:C59"/>
    <mergeCell ref="D58:E59"/>
    <mergeCell ref="F58:G59"/>
    <mergeCell ref="H58:I59"/>
    <mergeCell ref="J58:K59"/>
    <mergeCell ref="L58:L59"/>
    <mergeCell ref="AD57:AE57"/>
    <mergeCell ref="AF57:AG57"/>
    <mergeCell ref="AH57:AI57"/>
    <mergeCell ref="AJ57:AK57"/>
    <mergeCell ref="AL57:AM57"/>
    <mergeCell ref="AN57:AO57"/>
    <mergeCell ref="AD59:AE59"/>
    <mergeCell ref="AF59:AG59"/>
    <mergeCell ref="AH59:AI59"/>
    <mergeCell ref="AP59:AQ59"/>
    <mergeCell ref="AJ60:AK60"/>
    <mergeCell ref="AL60:AM60"/>
    <mergeCell ref="AN60:AO60"/>
    <mergeCell ref="M58:M59"/>
    <mergeCell ref="O58:O59"/>
    <mergeCell ref="P58:Q59"/>
    <mergeCell ref="R58:S59"/>
    <mergeCell ref="T58:U58"/>
    <mergeCell ref="V58:W58"/>
    <mergeCell ref="Z59:AA59"/>
    <mergeCell ref="AB59:AC59"/>
    <mergeCell ref="X58:Y58"/>
    <mergeCell ref="Z58:AA58"/>
    <mergeCell ref="AB58:AC58"/>
    <mergeCell ref="AD58:AE58"/>
    <mergeCell ref="AF58:AG58"/>
    <mergeCell ref="AH58:AI58"/>
    <mergeCell ref="T59:U59"/>
    <mergeCell ref="V59:W59"/>
    <mergeCell ref="X59:Y59"/>
    <mergeCell ref="AR57:AS57"/>
    <mergeCell ref="AD55:AE55"/>
    <mergeCell ref="AF55:AG55"/>
    <mergeCell ref="AH55:AI55"/>
    <mergeCell ref="AJ55:AK55"/>
    <mergeCell ref="AL55:AM55"/>
    <mergeCell ref="AN55:AO55"/>
    <mergeCell ref="AJ54:AK54"/>
    <mergeCell ref="AL54:AM54"/>
    <mergeCell ref="AN54:AO54"/>
    <mergeCell ref="T55:U55"/>
    <mergeCell ref="V55:W55"/>
    <mergeCell ref="X55:Y55"/>
    <mergeCell ref="Z55:AA55"/>
    <mergeCell ref="AB55:AC55"/>
    <mergeCell ref="X54:Y54"/>
    <mergeCell ref="Z54:AA54"/>
    <mergeCell ref="AB54:AC54"/>
    <mergeCell ref="AD54:AE54"/>
    <mergeCell ref="AF54:AG54"/>
    <mergeCell ref="AH54:AI54"/>
    <mergeCell ref="AB57:AC57"/>
    <mergeCell ref="X56:Y56"/>
    <mergeCell ref="Z56:AA56"/>
    <mergeCell ref="AB56:AC56"/>
    <mergeCell ref="AD56:AE56"/>
    <mergeCell ref="AF56:AG56"/>
    <mergeCell ref="AH56:AI56"/>
    <mergeCell ref="AJ56:AK56"/>
    <mergeCell ref="AL56:AM56"/>
    <mergeCell ref="AN56:AO56"/>
    <mergeCell ref="AP57:AQ57"/>
    <mergeCell ref="AR53:AS53"/>
    <mergeCell ref="AP53:AQ53"/>
    <mergeCell ref="AN53:AO53"/>
    <mergeCell ref="AL53:AM53"/>
    <mergeCell ref="AJ53:AK53"/>
    <mergeCell ref="AH53:AI53"/>
    <mergeCell ref="AF53:AG53"/>
    <mergeCell ref="AD53:AE53"/>
    <mergeCell ref="M54:M55"/>
    <mergeCell ref="O54:O55"/>
    <mergeCell ref="P54:Q55"/>
    <mergeCell ref="R54:S55"/>
    <mergeCell ref="T54:U54"/>
    <mergeCell ref="V54:W54"/>
    <mergeCell ref="A54:A55"/>
    <mergeCell ref="B54:B55"/>
    <mergeCell ref="C54:C55"/>
    <mergeCell ref="D54:E55"/>
    <mergeCell ref="F54:G55"/>
    <mergeCell ref="H54:I55"/>
    <mergeCell ref="J54:K55"/>
    <mergeCell ref="L54:L55"/>
    <mergeCell ref="AP55:AQ55"/>
    <mergeCell ref="AR55:AS55"/>
    <mergeCell ref="AP54:AQ54"/>
    <mergeCell ref="AR54:AS54"/>
    <mergeCell ref="T53:U53"/>
    <mergeCell ref="V53:W53"/>
    <mergeCell ref="X53:Y53"/>
    <mergeCell ref="Z53:AA53"/>
    <mergeCell ref="AB53:AC53"/>
    <mergeCell ref="L52:L53"/>
    <mergeCell ref="X52:Y52"/>
    <mergeCell ref="Z52:AA52"/>
    <mergeCell ref="AB52:AC52"/>
    <mergeCell ref="AD52:AE52"/>
    <mergeCell ref="AF52:AG52"/>
    <mergeCell ref="AH52:AI52"/>
    <mergeCell ref="M52:M53"/>
    <mergeCell ref="O52:O53"/>
    <mergeCell ref="P52:Q53"/>
    <mergeCell ref="R52:S53"/>
    <mergeCell ref="T52:U52"/>
    <mergeCell ref="V52:W52"/>
    <mergeCell ref="J52:K53"/>
    <mergeCell ref="H52:I53"/>
    <mergeCell ref="AN50:AO50"/>
    <mergeCell ref="AP50:AQ50"/>
    <mergeCell ref="AR50:AS50"/>
    <mergeCell ref="T51:U51"/>
    <mergeCell ref="V51:W51"/>
    <mergeCell ref="X51:Y51"/>
    <mergeCell ref="Z51:AA51"/>
    <mergeCell ref="AB51:AC51"/>
    <mergeCell ref="X50:Y50"/>
    <mergeCell ref="Z50:AA50"/>
    <mergeCell ref="AB50:AC50"/>
    <mergeCell ref="AD50:AE50"/>
    <mergeCell ref="AF50:AG50"/>
    <mergeCell ref="AH50:AI50"/>
    <mergeCell ref="AJ52:AK52"/>
    <mergeCell ref="AL52:AM52"/>
    <mergeCell ref="AN52:AO52"/>
    <mergeCell ref="AP52:AQ52"/>
    <mergeCell ref="AR52:AS52"/>
    <mergeCell ref="M50:M51"/>
    <mergeCell ref="O50:O51"/>
    <mergeCell ref="P50:Q51"/>
    <mergeCell ref="R50:S51"/>
    <mergeCell ref="T50:U50"/>
    <mergeCell ref="V50:W50"/>
    <mergeCell ref="AP49:AQ49"/>
    <mergeCell ref="AR49:AS49"/>
    <mergeCell ref="A50:A51"/>
    <mergeCell ref="B50:B51"/>
    <mergeCell ref="C50:C51"/>
    <mergeCell ref="D50:E51"/>
    <mergeCell ref="F50:G51"/>
    <mergeCell ref="H50:I51"/>
    <mergeCell ref="J50:K51"/>
    <mergeCell ref="L50:L51"/>
    <mergeCell ref="AD49:AE49"/>
    <mergeCell ref="AF49:AG49"/>
    <mergeCell ref="AH49:AI49"/>
    <mergeCell ref="AJ49:AK49"/>
    <mergeCell ref="AL49:AM49"/>
    <mergeCell ref="AN49:AO49"/>
    <mergeCell ref="AP51:AQ51"/>
    <mergeCell ref="AR51:AS51"/>
    <mergeCell ref="AD51:AE51"/>
    <mergeCell ref="AF51:AG51"/>
    <mergeCell ref="AH51:AI51"/>
    <mergeCell ref="AJ51:AK51"/>
    <mergeCell ref="AL51:AM51"/>
    <mergeCell ref="AN51:AO51"/>
    <mergeCell ref="AJ50:AK50"/>
    <mergeCell ref="AL50:AM50"/>
    <mergeCell ref="AD45:AG46"/>
    <mergeCell ref="AH45:AK46"/>
    <mergeCell ref="AL45:AO46"/>
    <mergeCell ref="AP45:AQ46"/>
    <mergeCell ref="AR45:AS46"/>
    <mergeCell ref="L45:M46"/>
    <mergeCell ref="N45:O46"/>
    <mergeCell ref="P45:Q46"/>
    <mergeCell ref="R45:S46"/>
    <mergeCell ref="AJ48:AK48"/>
    <mergeCell ref="AL48:AM48"/>
    <mergeCell ref="AN48:AO48"/>
    <mergeCell ref="AP48:AQ48"/>
    <mergeCell ref="AR48:AS48"/>
    <mergeCell ref="T49:U49"/>
    <mergeCell ref="V49:W49"/>
    <mergeCell ref="X49:Y49"/>
    <mergeCell ref="Z49:AA49"/>
    <mergeCell ref="AB49:AC49"/>
    <mergeCell ref="X48:Y48"/>
    <mergeCell ref="Z48:AA48"/>
    <mergeCell ref="AB48:AC48"/>
    <mergeCell ref="AD48:AE48"/>
    <mergeCell ref="AF48:AG48"/>
    <mergeCell ref="AH48:AI48"/>
    <mergeCell ref="M48:M49"/>
    <mergeCell ref="O48:O49"/>
    <mergeCell ref="P48:Q49"/>
    <mergeCell ref="R48:S49"/>
    <mergeCell ref="T48:U48"/>
    <mergeCell ref="V48:W48"/>
    <mergeCell ref="A40:C40"/>
    <mergeCell ref="D40:G40"/>
    <mergeCell ref="H40:L40"/>
    <mergeCell ref="M40:Q40"/>
    <mergeCell ref="R40:U40"/>
    <mergeCell ref="A45:A47"/>
    <mergeCell ref="B45:B47"/>
    <mergeCell ref="C45:C47"/>
    <mergeCell ref="D45:E47"/>
    <mergeCell ref="F45:K45"/>
    <mergeCell ref="A37:C38"/>
    <mergeCell ref="D37:G38"/>
    <mergeCell ref="H37:L38"/>
    <mergeCell ref="M37:Q38"/>
    <mergeCell ref="R37:U38"/>
    <mergeCell ref="A39:C39"/>
    <mergeCell ref="D39:G39"/>
    <mergeCell ref="H39:L39"/>
    <mergeCell ref="M39:Q39"/>
    <mergeCell ref="R39:U39"/>
    <mergeCell ref="T47:W47"/>
    <mergeCell ref="F46:G47"/>
    <mergeCell ref="H46:I47"/>
    <mergeCell ref="J46:K47"/>
    <mergeCell ref="N47:O47"/>
    <mergeCell ref="P47:Q47"/>
    <mergeCell ref="R47:S47"/>
    <mergeCell ref="A32:C32"/>
    <mergeCell ref="D32:G32"/>
    <mergeCell ref="H32:L32"/>
    <mergeCell ref="M32:Q32"/>
    <mergeCell ref="A33:C33"/>
    <mergeCell ref="D33:G33"/>
    <mergeCell ref="H33:L33"/>
    <mergeCell ref="M33:Q33"/>
    <mergeCell ref="A27:C28"/>
    <mergeCell ref="D27:F28"/>
    <mergeCell ref="R27:T27"/>
    <mergeCell ref="U27:V27"/>
    <mergeCell ref="A31:C31"/>
    <mergeCell ref="D31:G31"/>
    <mergeCell ref="H31:L31"/>
    <mergeCell ref="M31:Q31"/>
    <mergeCell ref="D26:F26"/>
    <mergeCell ref="G26:I26"/>
    <mergeCell ref="K26:M26"/>
    <mergeCell ref="N26:P26"/>
    <mergeCell ref="R26:T26"/>
    <mergeCell ref="U26:V26"/>
    <mergeCell ref="R24:T24"/>
    <mergeCell ref="U24:V24"/>
    <mergeCell ref="D25:F25"/>
    <mergeCell ref="G25:I25"/>
    <mergeCell ref="K25:M25"/>
    <mergeCell ref="N25:P25"/>
    <mergeCell ref="R25:T25"/>
    <mergeCell ref="U25:V25"/>
    <mergeCell ref="A19:C20"/>
    <mergeCell ref="D19:F20"/>
    <mergeCell ref="R19:T19"/>
    <mergeCell ref="U19:V19"/>
    <mergeCell ref="A23:C26"/>
    <mergeCell ref="D23:W23"/>
    <mergeCell ref="D24:F24"/>
    <mergeCell ref="G24:I24"/>
    <mergeCell ref="K24:M24"/>
    <mergeCell ref="N24:P24"/>
    <mergeCell ref="D18:F18"/>
    <mergeCell ref="G18:I18"/>
    <mergeCell ref="K18:M18"/>
    <mergeCell ref="N18:P18"/>
    <mergeCell ref="R18:T18"/>
    <mergeCell ref="U18:V18"/>
    <mergeCell ref="R16:T16"/>
    <mergeCell ref="U16:V16"/>
    <mergeCell ref="D17:F17"/>
    <mergeCell ref="G17:I17"/>
    <mergeCell ref="K17:M17"/>
    <mergeCell ref="N17:P17"/>
    <mergeCell ref="R17:T17"/>
    <mergeCell ref="U17:V17"/>
    <mergeCell ref="A11:C12"/>
    <mergeCell ref="D11:F12"/>
    <mergeCell ref="R11:T11"/>
    <mergeCell ref="U11:V11"/>
    <mergeCell ref="A15:C18"/>
    <mergeCell ref="D15:W15"/>
    <mergeCell ref="D16:F16"/>
    <mergeCell ref="G16:I16"/>
    <mergeCell ref="K16:M16"/>
    <mergeCell ref="N16:P16"/>
    <mergeCell ref="D10:F10"/>
    <mergeCell ref="G10:I10"/>
    <mergeCell ref="K10:M10"/>
    <mergeCell ref="N10:P10"/>
    <mergeCell ref="R10:T10"/>
    <mergeCell ref="U10:V10"/>
    <mergeCell ref="U8:V8"/>
    <mergeCell ref="D9:F9"/>
    <mergeCell ref="G9:I9"/>
    <mergeCell ref="K9:M9"/>
    <mergeCell ref="N9:P9"/>
    <mergeCell ref="R9:T9"/>
    <mergeCell ref="U9:V9"/>
    <mergeCell ref="A3:C3"/>
    <mergeCell ref="D3:R3"/>
    <mergeCell ref="X3:Z3"/>
    <mergeCell ref="A7:C10"/>
    <mergeCell ref="D7:W7"/>
    <mergeCell ref="D8:F8"/>
    <mergeCell ref="G8:I8"/>
    <mergeCell ref="K8:M8"/>
    <mergeCell ref="N8:P8"/>
    <mergeCell ref="R8:T8"/>
    <mergeCell ref="F52:G53"/>
    <mergeCell ref="D52:E53"/>
    <mergeCell ref="C52:C53"/>
    <mergeCell ref="B52:B53"/>
    <mergeCell ref="A52:A53"/>
    <mergeCell ref="AW45:AW47"/>
    <mergeCell ref="AW48:AW49"/>
    <mergeCell ref="AW50:AW51"/>
    <mergeCell ref="AW52:AW53"/>
    <mergeCell ref="AW54:AW55"/>
    <mergeCell ref="AW56:AW57"/>
    <mergeCell ref="AW58:AW59"/>
    <mergeCell ref="AW60:AW61"/>
    <mergeCell ref="AW62:AW63"/>
    <mergeCell ref="T45:W46"/>
    <mergeCell ref="X45:AA46"/>
    <mergeCell ref="AP47:AQ47"/>
    <mergeCell ref="AR47:AS47"/>
    <mergeCell ref="A48:A49"/>
    <mergeCell ref="B48:B49"/>
    <mergeCell ref="C48:C49"/>
    <mergeCell ref="D48:E49"/>
    <mergeCell ref="F48:G49"/>
    <mergeCell ref="H48:I49"/>
    <mergeCell ref="J48:K49"/>
    <mergeCell ref="L48:L49"/>
    <mergeCell ref="X47:AA47"/>
    <mergeCell ref="AB47:AC47"/>
    <mergeCell ref="AD47:AG47"/>
    <mergeCell ref="AH47:AK47"/>
    <mergeCell ref="AL47:AO47"/>
    <mergeCell ref="AB45:AC46"/>
    <mergeCell ref="AY148:AY150"/>
    <mergeCell ref="AW98:AW99"/>
    <mergeCell ref="AW100:AW101"/>
    <mergeCell ref="AW102:AW103"/>
    <mergeCell ref="AW104:AW105"/>
    <mergeCell ref="AW106:AW107"/>
    <mergeCell ref="AW112:AW114"/>
    <mergeCell ref="AW148:AW150"/>
    <mergeCell ref="AW64:AW65"/>
    <mergeCell ref="AW66:AW67"/>
    <mergeCell ref="AW68:AW69"/>
    <mergeCell ref="AW70:AW71"/>
    <mergeCell ref="AW72:AW73"/>
    <mergeCell ref="AW74:AW75"/>
    <mergeCell ref="AW76:AW77"/>
    <mergeCell ref="AW78:AW79"/>
    <mergeCell ref="AW80:AW81"/>
    <mergeCell ref="AW82:AW83"/>
    <mergeCell ref="AW84:AW85"/>
    <mergeCell ref="AW86:AW87"/>
    <mergeCell ref="AW88:AW89"/>
    <mergeCell ref="AW90:AW91"/>
    <mergeCell ref="AW92:AW93"/>
    <mergeCell ref="AW94:AW95"/>
    <mergeCell ref="AW96:AW97"/>
  </mergeCells>
  <phoneticPr fontId="2"/>
  <dataValidations count="5">
    <dataValidation type="list" allowBlank="1" showInputMessage="1" showErrorMessage="1" sqref="A39:C41 A32:C33" xr:uid="{3FFFDE9B-46BB-413E-99DA-99A073604FCC}">
      <formula1>$AQ$37:$AQ$39</formula1>
    </dataValidation>
    <dataValidation type="list" allowBlank="1" showInputMessage="1" showErrorMessage="1" sqref="A48:A107" xr:uid="{7DF62843-0083-42E3-B2CE-B83A8D5C0F0E}">
      <formula1>$AR$37:$AR$39</formula1>
    </dataValidation>
    <dataValidation type="list" imeMode="disabled" operator="lessThan" allowBlank="1" showDropDown="1" showInputMessage="1" showErrorMessage="1" sqref="U8:V9 U24:V25 U16:V17 U11 T12 U19 T20 U27 T28" xr:uid="{32C1FE1C-CCEA-4A39-96E5-5C9F416B70DE}">
      <formula1>"-1"</formula1>
    </dataValidation>
    <dataValidation type="list" imeMode="disabled" allowBlank="1" showDropDown="1" showInputMessage="1" showErrorMessage="1" sqref="G26:I26 G18:I18 G10:I10 N10 N18 N26" xr:uid="{55FA4912-96D0-4883-ACE6-A421C6D153B3}">
      <formula1>"-1"</formula1>
    </dataValidation>
    <dataValidation operator="equal" allowBlank="1" showInputMessage="1" showErrorMessage="1" sqref="A115:D144 AC22:AE22 AC5:AE6 AN7:AO13 AN15:AO21 AC14:AE14 AN23:AO35 AC33:AE34 A151:C180 AH115:AI144" xr:uid="{2947370A-7C47-4723-9243-E4DE674724F6}"/>
  </dataValidations>
  <printOptions horizontalCentered="1"/>
  <pageMargins left="0.98425196850393704" right="0.78740157480314965" top="0.98425196850393704" bottom="0.59055118110236227" header="0.51181102362204722" footer="0.51181102362204722"/>
  <pageSetup paperSize="9" scale="36" fitToHeight="0" orientation="portrait" r:id="rId1"/>
  <headerFooter alignWithMargins="0"/>
  <rowBreaks count="2" manualBreakCount="2">
    <brk id="42" max="38" man="1"/>
    <brk id="183" max="50" man="1"/>
  </rowBreaks>
  <drawing r:id="rId2"/>
  <legacyDrawing r:id="rId3"/>
</worksheet>
</file>